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41" activeTab="0"/>
  </bookViews>
  <sheets>
    <sheet name="Sayfa1" sheetId="1" r:id="rId1"/>
    <sheet name="Sayfa2" sheetId="2" r:id="rId2"/>
    <sheet name="Sayfa3" sheetId="3" r:id="rId3"/>
  </sheets>
  <definedNames>
    <definedName name="_xlnm.Print_Area" localSheetId="0">'Sayfa1'!$A$1:$H$392</definedName>
  </definedNames>
  <calcPr fullCalcOnLoad="1"/>
</workbook>
</file>

<file path=xl/sharedStrings.xml><?xml version="1.0" encoding="utf-8"?>
<sst xmlns="http://schemas.openxmlformats.org/spreadsheetml/2006/main" count="251" uniqueCount="143">
  <si>
    <t xml:space="preserve"> KURUMSAL DURUM VE MALİ BEKLENTİLER RAPORU</t>
  </si>
  <si>
    <t>GİRİŞ</t>
  </si>
  <si>
    <t>Dr. Vehbi Kadri KAMER</t>
  </si>
  <si>
    <t>Hakim</t>
  </si>
  <si>
    <t>Sayfa 1</t>
  </si>
  <si>
    <t>A-GİDERLER</t>
  </si>
  <si>
    <t>Tablo 1</t>
  </si>
  <si>
    <t>AÇIKLAMA</t>
  </si>
  <si>
    <t>2015 YILI    OCAK-HAZİRAN GERÇEKLEŞME ORANI (%)</t>
  </si>
  <si>
    <t>ARTIŞ ORANI</t>
  </si>
  <si>
    <t>01- PERSONEL GİDERLERİ</t>
  </si>
  <si>
    <t>02- SOS. GÜV. KUR. DEV.PRM GİDERLERİ</t>
  </si>
  <si>
    <t>03- MAL VE HİZMET ALIM GİDERLERİ</t>
  </si>
  <si>
    <t>05- CARİ TRANSFERLER</t>
  </si>
  <si>
    <t>06- SERMAYE GİDERLERİ</t>
  </si>
  <si>
    <t>BÜTÇE GİDERLERİ TOPLAMI</t>
  </si>
  <si>
    <t>sayfa 2</t>
  </si>
  <si>
    <t>Tablo 1.1</t>
  </si>
  <si>
    <t xml:space="preserve"> </t>
  </si>
  <si>
    <t>İŞÇİLER</t>
  </si>
  <si>
    <t>DİĞER PERSONEL</t>
  </si>
  <si>
    <t>Tablo 1.2</t>
  </si>
  <si>
    <t>sayfa 3</t>
  </si>
  <si>
    <t>Tablo 1.3</t>
  </si>
  <si>
    <t>ÜRETİME YÖNELİK MAL VE MALZEME ALIMLARI</t>
  </si>
  <si>
    <t xml:space="preserve">TÜKETİME YÖNELİK MAL VE MALZEME ALIMLARI </t>
  </si>
  <si>
    <t>YOLLUKLAR</t>
  </si>
  <si>
    <t>GÖREV GİDERLERİ</t>
  </si>
  <si>
    <t>HİZMET ALIMLARI</t>
  </si>
  <si>
    <t>TEMSİL VE TANITMA GİDERLERİ</t>
  </si>
  <si>
    <t>MENKUL MAL, GAYRİMADDİ HAK ALIM, BAK.VE ONARIM. GİDERLERİ</t>
  </si>
  <si>
    <t>GAYRİMENKUL MAL BAKIM VE ONARIM GİDERLERİ</t>
  </si>
  <si>
    <t>Tablo 1.4</t>
  </si>
  <si>
    <t>05-CARİ TRANSFERLER</t>
  </si>
  <si>
    <t>GÖREV ZARARLARI</t>
  </si>
  <si>
    <t>sayfa 4</t>
  </si>
  <si>
    <t>Tablo 1.5</t>
  </si>
  <si>
    <t>06-SERMAYE GİDERLERİ</t>
  </si>
  <si>
    <t>MAMUL MAL ALIMLARI</t>
  </si>
  <si>
    <t>GAYRİMENKUL SERMAYE ÜRETİM GİDERLERİ</t>
  </si>
  <si>
    <t>MENKUL MALLARIN BÜYÜK ONARIM GİDERLERİ</t>
  </si>
  <si>
    <t>GAYRİMENKUL BÜYÜK ONARIM GİDERLERİ</t>
  </si>
  <si>
    <t>sayfa 5</t>
  </si>
  <si>
    <t>Tablo 2</t>
  </si>
  <si>
    <t>01-  VERGİ GELİRLERİ</t>
  </si>
  <si>
    <t>03- TEŞEBBÜS VE MÜLKİYET GELİRLERİ</t>
  </si>
  <si>
    <t>04-ALINAN BAĞIŞ VE YARDIMLAR</t>
  </si>
  <si>
    <t>05- DİĞER GELİRLER</t>
  </si>
  <si>
    <t>06- SERMAYE GELİRLERİ</t>
  </si>
  <si>
    <t>09- RED VE İADELER</t>
  </si>
  <si>
    <t>sayfa 6</t>
  </si>
  <si>
    <t>Tablo 2.1</t>
  </si>
  <si>
    <t>HARÇLAR</t>
  </si>
  <si>
    <t>Tablo 2.2</t>
  </si>
  <si>
    <t>MAL VE HİZMET SATIŞ GELİRLERİ</t>
  </si>
  <si>
    <t>KİRA GELİRLERİ</t>
  </si>
  <si>
    <t>DİĞER TEŞEBBÜS VE MÜLKİYET GELİRLERİ</t>
  </si>
  <si>
    <t>sayfa 7</t>
  </si>
  <si>
    <t>Tablo 2.3</t>
  </si>
  <si>
    <t>MERKEZİ YÖNETİM BÜTÇESİNE DAHİL İDARELERDEN ALINAN BAĞIŞ VE YARDIMLAR</t>
  </si>
  <si>
    <t>KURUMLARDAN VE KİŞİLERDEN ALINAN BAĞIŞ VE YARDIMLAR</t>
  </si>
  <si>
    <t>Tablo 2.4</t>
  </si>
  <si>
    <t>FAİZ GELİRLERİ</t>
  </si>
  <si>
    <t>PARA CEZALARI</t>
  </si>
  <si>
    <t>DİĞER ÇEŞİTLİ GELİRLER</t>
  </si>
  <si>
    <t>sayfa 8</t>
  </si>
  <si>
    <t>Tablo 2.5</t>
  </si>
  <si>
    <t>TAŞINIR SATIŞ GELİRLERİ</t>
  </si>
  <si>
    <t>Tablo 2.7</t>
  </si>
  <si>
    <t>VERGİ GELİRLERİ</t>
  </si>
  <si>
    <t>TEŞEBBÜS VE MÜLKİYET GELİRLERİ</t>
  </si>
  <si>
    <t>DİĞER GELİRLER</t>
  </si>
  <si>
    <t>sayfa 9</t>
  </si>
  <si>
    <t>1-İşyurtları Kurumunun merkez ve taşra işyurtlarının gelir, gider, varlık ve yükümlülüklerine ilişkin mali karar ve işlemlerinin;  kurumun bütçesi, bütçe tertibi, kullanılabilir ödenek tutarı, harcama programı, finansman programı, merkezi yönetim bütçe kanunu ve diğer mevzuat hükümlerine uygunluğu ve kaynakların etkili, ekonomik ve verimli bir şekilde kullanılmasına azami hassasiyet gösterilerek faaliyetlerine devam edilmektedir.</t>
  </si>
  <si>
    <t>Tablo 3</t>
  </si>
  <si>
    <t xml:space="preserve">Bu dönemde de; </t>
  </si>
  <si>
    <t>Bütçe ödenekleri; Kurumumuzun faaliyet alanı içinde, ayrıntılı harcama programına uygun olarak bütçe giderlerinde tasarruf anlayışı ve etkinliğin sağlanmasına özen gösterilecektir.</t>
  </si>
  <si>
    <t>Ek 1: Bütçe Gider Gerçekleşmelerine ilişkin Tablo</t>
  </si>
  <si>
    <t>Ek 2: Bütçe Gelir Gerçekleşmelerine İlişkin Tablo</t>
  </si>
  <si>
    <t>sayfa 10</t>
  </si>
  <si>
    <t>2016 YILI</t>
  </si>
  <si>
    <t xml:space="preserve">        Belirtilen Kanun hükmü gereği ve Maliye Bakanlığının bildirdiği içeriğe uygun olarak hazırlanan bu rapor da; Ocak-Haziran 2016 dönemi bütçe uygulama sonuçları ve yürütülen faaliyetlerin yanı sıra, Temmuz-Aralık 2016 dönemine ilişkin beklenti ve hedefler ile yürütülecek faaliyetlere ilişkin temel mali bilgiler yer almaktadır.</t>
  </si>
  <si>
    <t xml:space="preserve">        Bu doğrultuda Ceza İnfaz Kurumları ile Tutukevleri İşyurtları Kurumu 2016 Kurumsal Mali Durum ve Beklentiler Raporu kamuoyunun bilgisine sunulmuştur.</t>
  </si>
  <si>
    <t xml:space="preserve"> İşyurtları Kurumu Daire Başkan V.</t>
  </si>
  <si>
    <t>I- OCAK - HAZİRAN 2016 DÖNEMİ BÜTÇE UYGULAMA SONUÇLARI</t>
  </si>
  <si>
    <t>2015-2016 yılı bütçe giderlerinin ekonomik sınıflandırmaya göre ilk altı aylık gerçekleşmesi aşağıdaki tablolarda gösterilmiştir.</t>
  </si>
  <si>
    <t>2015 YILI GERÇEKLEŞME TOPLAMI</t>
  </si>
  <si>
    <t>2015 YILI  OCAK-HAZİRAN GERÇEKLEŞME TOPLAMI</t>
  </si>
  <si>
    <t>2016 YILI BAŞLANGIÇ ÖDENEĞİ</t>
  </si>
  <si>
    <t>2016 YILI    OCAK-HAZİRAN GERÇEKLEŞME TOPLAMI</t>
  </si>
  <si>
    <t>2016 YILI    OCAK-HAZİRAN GERÇEKLEŞME ORANI (%)</t>
  </si>
  <si>
    <t>MEMURLAR</t>
  </si>
  <si>
    <t xml:space="preserve">Ceza İnfaz Kurumları ile Tutukevleri İşyurtları Kurumu bütçesine 2016 yılı Cari Transferler  için 1.847.000,00-TL ödenek tahsis edilmiştir. Yılın ilk altı aylık döneminde bu ödenekten harcama yapılmamıştır.                                                                                          </t>
  </si>
  <si>
    <t>2015 yılının ilk altı aylık dönemine göre, söz konusu giderden harcama yapılmamıştır.</t>
  </si>
  <si>
    <t>2015-2016 yılı bütçe gelirlerinin  ekonomik sınıflandırmaya göre ilk altı aylık gerçekleşmesi aşağıdaki tablolarda gösterilmiştir.</t>
  </si>
  <si>
    <t xml:space="preserve">II- OCAK HAZİRAN 2015 DÖNEMİNDE BÜTÇE KONUSUNDA YÜRÜTÜLEN FAALİYETLER </t>
  </si>
  <si>
    <t>2- Kurumumuzun  2015 yılı Kesin Hesabı ile ilgili çalışmalar Maliye Bakanlığına sunulmuştur.</t>
  </si>
  <si>
    <t xml:space="preserve">2015 YILI KESİN HESABINA GÖRE GERÇEKLEŞME DURUMU                                          </t>
  </si>
  <si>
    <t>2015 Sonu İtibariyle Ödenek Toplamı</t>
  </si>
  <si>
    <t>2015 Sonu İtibariyle Gider Durumu</t>
  </si>
  <si>
    <t xml:space="preserve">2015 Sonu İtibariyle Gelir Durumu </t>
  </si>
  <si>
    <t>2015 Sonu İtibariyle Eklenen Ödenek</t>
  </si>
  <si>
    <t>2015 Sonu İtibariyle İptal Ödenek</t>
  </si>
  <si>
    <t xml:space="preserve">III- TEMMUZ-ARALIK 2016 DÖNEMİNE İLİŞKİN BEKLENTİLER VE HEDEFLER </t>
  </si>
  <si>
    <t>İkinci altı aylık dönemde 2016 bütçesiyle tahsis edilen ödeneklere bağlı kalmak ancak işyurtları faaliyetlerinin aksamaması için gerektiğinde likitten ödenek eklemek suretiyle, Kurumumuzun faaliyetlerini etkin, verimli, ekonomik, hızlı ve kaliteli bir şekilde yerine getirmeye devam edilecektir.</t>
  </si>
  <si>
    <t>III- TEMMUZ-ARALIK 2016 DÖNEMİNDE YÜRÜTÜLECEK FAALİYETLER</t>
  </si>
  <si>
    <t>BÜTÇE GELİRLERİ TOPLAMI</t>
  </si>
  <si>
    <r>
      <t xml:space="preserve">Ceza İnfaz Kurumları ile Tutukevleri İşyurtları Kurumu bütçesine 2016 yılı personel giderleri için 23.997.000,00.-TL ödenek tahsis edilmiştir.  Bu ödeneğe yıl içinde 15.910.000,00.-TL likit ve gelir fazlası kaynak gösterilerek ödenek eklemesi yapılmıştır. Yılın ilk altı aylık döneminde bu ödenekten  </t>
    </r>
    <r>
      <rPr>
        <sz val="12"/>
        <rFont val="Arial Tur"/>
        <family val="0"/>
      </rPr>
      <t>15.372.474,00.-TL</t>
    </r>
    <r>
      <rPr>
        <sz val="12"/>
        <rFont val="Arial Tur"/>
        <family val="2"/>
      </rPr>
      <t xml:space="preserve"> harcanmış olup, bu harcama toplam personel ödeneğinin </t>
    </r>
    <r>
      <rPr>
        <sz val="12"/>
        <rFont val="Arial Tur"/>
        <family val="0"/>
      </rPr>
      <t>%38,52</t>
    </r>
    <r>
      <rPr>
        <sz val="12"/>
        <rFont val="Arial Tur"/>
        <family val="2"/>
      </rPr>
      <t xml:space="preserve">'sine tekabül etmektedir.                                                                                                                                                 </t>
    </r>
  </si>
  <si>
    <r>
      <t xml:space="preserve">2015 yılının ilk altı aylık dönemine göre, söz konusu giderlerde </t>
    </r>
    <r>
      <rPr>
        <sz val="12"/>
        <rFont val="Arial Tur"/>
        <family val="0"/>
      </rPr>
      <t>%41,81</t>
    </r>
    <r>
      <rPr>
        <sz val="12"/>
        <rFont val="Arial Tur"/>
        <family val="2"/>
      </rPr>
      <t xml:space="preserve"> oranında artış gerçekleşmiştir.</t>
    </r>
  </si>
  <si>
    <r>
      <t xml:space="preserve">2015 yılının ilk altı aylık dönemine göre, söz konusu giderlerde </t>
    </r>
    <r>
      <rPr>
        <sz val="12"/>
        <rFont val="Arial Tur"/>
        <family val="0"/>
      </rPr>
      <t>% 42,54</t>
    </r>
    <r>
      <rPr>
        <sz val="12"/>
        <rFont val="Arial Tur"/>
        <family val="2"/>
      </rPr>
      <t xml:space="preserve"> oranında artış meydana getirmiştir.</t>
    </r>
  </si>
  <si>
    <r>
      <t xml:space="preserve">2015 yılının ilk altı aylık dönemine göre, söz konusu giderlerde </t>
    </r>
    <r>
      <rPr>
        <sz val="12"/>
        <rFont val="Arial Tur"/>
        <family val="0"/>
      </rPr>
      <t xml:space="preserve">%-17,92 </t>
    </r>
    <r>
      <rPr>
        <sz val="12"/>
        <rFont val="Arial Tur"/>
        <family val="2"/>
      </rPr>
      <t>oranında azalış meydana gelmiştir.</t>
    </r>
  </si>
  <si>
    <t xml:space="preserve">  </t>
  </si>
  <si>
    <r>
      <t xml:space="preserve">Ceza İnfaz Kurumları ile Tutukevleri İşyurtları Kurumu'na 2016 bütçesiyle 977.979.000,00.-TL ödenek tahsis edilmiştir. Bu ödeneğe yıl içinde 884.100.000,00.-TL likit ve gelir fazlası kaynak gösterilerek ödenek eklemesi yapılmıştır. Bu ödeneğin </t>
    </r>
    <r>
      <rPr>
        <sz val="12"/>
        <rFont val="Arial Tur"/>
        <family val="0"/>
      </rPr>
      <t>1.181.691.734,00.-TL</t>
    </r>
    <r>
      <rPr>
        <sz val="12"/>
        <rFont val="Arial Tur"/>
        <family val="2"/>
      </rPr>
      <t xml:space="preserve">'lik kısmı yılın ilk yarısında harcanmış,  bu harcama tutarı geçen yılın aynı dönemine ait harcama tutarı olan 1.005.440.132,00.-TL'ye göre yaklaşık </t>
    </r>
    <r>
      <rPr>
        <sz val="12"/>
        <rFont val="Arial Tur"/>
        <family val="0"/>
      </rPr>
      <t>%17,52</t>
    </r>
    <r>
      <rPr>
        <sz val="12"/>
        <rFont val="Arial Tur"/>
        <family val="2"/>
      </rPr>
      <t xml:space="preserve"> oranında bir artış meydana gelmiştir.                                                                                                                                                                                                                                                                                                                                                                                                                                                                                                                                                                </t>
    </r>
  </si>
  <si>
    <r>
      <t>Ceza İnfaz Kurumları ile Tutukevleri İşyurtları Kurumu bütçesine 2016 yılı  Sosyal Güvenlik Kurumlarına Devlet Primi  giderleri için 2.682.000,00.-TL ödenek tahsis edilmiştir.  Bu ödeneğe yıl içinde 3.290.000,00.-TL likit ve gelir fazlası kaynak gösterilerek ödenek eklemesi yapılmıştır. Yılın ilk altı aylık döneminde bu ödenekten 2</t>
    </r>
    <r>
      <rPr>
        <sz val="12"/>
        <rFont val="Arial Tur"/>
        <family val="0"/>
      </rPr>
      <t>.367.097,00.-TL</t>
    </r>
    <r>
      <rPr>
        <sz val="12"/>
        <rFont val="Arial Tur"/>
        <family val="2"/>
      </rPr>
      <t xml:space="preserve"> harcanmış olup, bu harcama toplam ödeneğin</t>
    </r>
    <r>
      <rPr>
        <sz val="12"/>
        <color indexed="10"/>
        <rFont val="Arial Tur"/>
        <family val="0"/>
      </rPr>
      <t xml:space="preserve"> </t>
    </r>
    <r>
      <rPr>
        <sz val="12"/>
        <rFont val="Arial Tur"/>
        <family val="0"/>
      </rPr>
      <t>% 39,63</t>
    </r>
    <r>
      <rPr>
        <sz val="12"/>
        <rFont val="Arial Tur"/>
        <family val="2"/>
      </rPr>
      <t xml:space="preserve">'üne tekabül etmektedir.                                                                                                                                                 </t>
    </r>
  </si>
  <si>
    <r>
      <t xml:space="preserve">2015 yılının ilk altı aylık dönemine göre, söz konusu gelirde  </t>
    </r>
    <r>
      <rPr>
        <sz val="12"/>
        <rFont val="Arial Tur"/>
        <family val="0"/>
      </rPr>
      <t>%46,68</t>
    </r>
    <r>
      <rPr>
        <sz val="12"/>
        <rFont val="Arial Tur"/>
        <family val="2"/>
      </rPr>
      <t xml:space="preserve"> oranında artış meydana gelmiştir.</t>
    </r>
  </si>
  <si>
    <r>
      <t xml:space="preserve">Ceza İnfaz Kurumları ile Tutukevleri İşyurtları Kurumu bütçesine 2016 yılı Teşebbüs ve Mülkiyet Gelirleri için 66.434.000,00.-TL gelir tahmini yapılmıştır.  Yılın ilk altı aylık döneminde </t>
    </r>
    <r>
      <rPr>
        <sz val="12"/>
        <rFont val="Arial Tur"/>
        <family val="0"/>
      </rPr>
      <t>610.606.107,00.-TL gelir</t>
    </r>
    <r>
      <rPr>
        <sz val="12"/>
        <rFont val="Arial Tur"/>
        <family val="2"/>
      </rPr>
      <t xml:space="preserve"> elde edilmiştir.                                                                                                                                                                                                                     </t>
    </r>
  </si>
  <si>
    <r>
      <t xml:space="preserve">2015 yılının ilk altı aylık dönemine göre, söz konusu gelirde  </t>
    </r>
    <r>
      <rPr>
        <sz val="12"/>
        <rFont val="Arial Tur"/>
        <family val="0"/>
      </rPr>
      <t>%41,49</t>
    </r>
    <r>
      <rPr>
        <sz val="12"/>
        <color indexed="10"/>
        <rFont val="Arial Tur"/>
        <family val="0"/>
      </rPr>
      <t xml:space="preserve"> </t>
    </r>
    <r>
      <rPr>
        <sz val="12"/>
        <rFont val="Arial Tur"/>
        <family val="2"/>
      </rPr>
      <t>oranında artış meydana gelmiştir.</t>
    </r>
  </si>
  <si>
    <r>
      <t>Ceza İnfaz Kurumları ile Tutukevleri İşyurtları Kurumu bütçesine 2016 yılı Vergi Gelirleri için 500.000,00.-TL gelir tahmini yapılmıştır.  Yılın ilk altı aylık döneminde  145</t>
    </r>
    <r>
      <rPr>
        <sz val="12"/>
        <rFont val="Arial Tur"/>
        <family val="0"/>
      </rPr>
      <t>.419.975,00.- TL gelir</t>
    </r>
    <r>
      <rPr>
        <sz val="12"/>
        <rFont val="Arial Tur"/>
        <family val="2"/>
      </rPr>
      <t xml:space="preserve"> elde edilmiştir.                                                                                                                                           </t>
    </r>
  </si>
  <si>
    <r>
      <t>Ceza İnfaz Kurumları ile Tutukevleri İşyurtları Kurumu bütçesine 2016 yılı Alınan Bağış ve Yardımları için 890.002.000,00.-TL gelir tahmini yapılmıştır.  Yılın ilk altı aylık döneminde 531.860.620,00</t>
    </r>
    <r>
      <rPr>
        <sz val="12"/>
        <rFont val="Arial Tur"/>
        <family val="0"/>
      </rPr>
      <t>.-TL gelir</t>
    </r>
    <r>
      <rPr>
        <sz val="12"/>
        <rFont val="Arial Tur"/>
        <family val="2"/>
      </rPr>
      <t xml:space="preserve"> elde edilmiştir.</t>
    </r>
    <r>
      <rPr>
        <sz val="12"/>
        <rFont val="Arial Tur"/>
        <family val="2"/>
      </rPr>
      <t xml:space="preserve">                                                                                                                                                </t>
    </r>
  </si>
  <si>
    <r>
      <t xml:space="preserve">2015 yılının ilk altı aylık dönemine göre, söz konusu gelirde </t>
    </r>
    <r>
      <rPr>
        <sz val="12"/>
        <color indexed="10"/>
        <rFont val="Arial Tur"/>
        <family val="0"/>
      </rPr>
      <t xml:space="preserve"> </t>
    </r>
    <r>
      <rPr>
        <sz val="12"/>
        <rFont val="Arial Tur"/>
        <family val="0"/>
      </rPr>
      <t>%31,28</t>
    </r>
    <r>
      <rPr>
        <sz val="12"/>
        <rFont val="Arial Tur"/>
        <family val="2"/>
      </rPr>
      <t xml:space="preserve"> oranında artış meydana gelmiştir.</t>
    </r>
  </si>
  <si>
    <r>
      <t>Ceza İnfaz Kurumları ile Tutukevleri İşyurtları Kurumu bütçesine 2016 yılı Diğer Gelirleri için 21.532.000,00.-TL gelir tahmini yapılmıştır.  Yılın ilk altı aylık döneminde 44.841.053</t>
    </r>
    <r>
      <rPr>
        <sz val="12"/>
        <rFont val="Arial Tur"/>
        <family val="0"/>
      </rPr>
      <t xml:space="preserve">,00.-TL gelir </t>
    </r>
    <r>
      <rPr>
        <sz val="12"/>
        <rFont val="Arial Tur"/>
        <family val="2"/>
      </rPr>
      <t>elde edilmiştir.</t>
    </r>
    <r>
      <rPr>
        <sz val="12"/>
        <rFont val="Arial Tur"/>
        <family val="2"/>
      </rPr>
      <t xml:space="preserve">                                                                                                                                                 </t>
    </r>
  </si>
  <si>
    <r>
      <t xml:space="preserve">Ceza İnfaz Kurumları ile Tutukevleri İşyurtları Kurumu bütçesine 2016 yılı Sermaye  Gelirleri için 11.000,00.-TL gelir tahmini yapılmıştır.  Yılın ilk altı aylık döneminde </t>
    </r>
    <r>
      <rPr>
        <sz val="12"/>
        <rFont val="Arial Tur"/>
        <family val="0"/>
      </rPr>
      <t>131,00.- TL gelir</t>
    </r>
    <r>
      <rPr>
        <sz val="12"/>
        <rFont val="Arial Tur"/>
        <family val="2"/>
      </rPr>
      <t xml:space="preserve"> elde edilmiştir.                                            </t>
    </r>
  </si>
  <si>
    <r>
      <t xml:space="preserve">2015 yılının ilk altı aylık dönemine göre, söz konusu gelirde  </t>
    </r>
    <r>
      <rPr>
        <sz val="12"/>
        <rFont val="Arial Tur"/>
        <family val="0"/>
      </rPr>
      <t>%49,06</t>
    </r>
    <r>
      <rPr>
        <sz val="12"/>
        <rFont val="Arial Tur"/>
        <family val="2"/>
      </rPr>
      <t xml:space="preserve"> oranında artış meydana gelmiştir.</t>
    </r>
  </si>
  <si>
    <t>2015 yılının ilk altı aylık dönemine göre, söz konusu gelirde  %131,00 oranında artış meydana gelmiştir.</t>
  </si>
  <si>
    <r>
      <t>Ceza İnfaz Kurumları ile Tutukevleri İşyurtları Kurumu bütçesine 2016 yılı Red ve İadeler  için -477.000,00.-TL  tahmin yapılmıştır</t>
    </r>
    <r>
      <rPr>
        <sz val="12"/>
        <rFont val="Arial Tur"/>
        <family val="0"/>
      </rPr>
      <t>.  Yılın ilk altı aylık döneminde 769.892,00.-TL gelir red ve iade edilmiştir.</t>
    </r>
  </si>
  <si>
    <t>2015 yılının ilk altı aylık dönemine göre,  %769.892,00 oranında gelir elde edilmemiştir.</t>
  </si>
  <si>
    <r>
      <t>Ceza İnfaz Kurumları ile Tutukevleri İşyurtları Kurumu 2016 yılı bütçesinde 977.979.000,00.-TL gelir gerçekleştirilmesi  tahmin edilmiştir. Bu gelir  tahmininin</t>
    </r>
    <r>
      <rPr>
        <sz val="12"/>
        <rFont val="Arial Tur"/>
        <family val="0"/>
      </rPr>
      <t xml:space="preserve"> % 115,74</t>
    </r>
    <r>
      <rPr>
        <sz val="12"/>
        <rFont val="Arial Tur"/>
        <family val="2"/>
      </rPr>
      <t xml:space="preserve"> olan 1.131.957.993</t>
    </r>
    <r>
      <rPr>
        <sz val="12"/>
        <rFont val="Arial Tur"/>
        <family val="0"/>
      </rPr>
      <t>,61</t>
    </r>
    <r>
      <rPr>
        <sz val="12"/>
        <rFont val="Arial Tur"/>
        <family val="2"/>
      </rPr>
      <t xml:space="preserve">.-TL gelir yılın ilk yarısında elde edilmiş olup,  geçen yılın aynı dönemine ait gelir tutarı olan 965.883.330,00.-TL ye göre  </t>
    </r>
    <r>
      <rPr>
        <sz val="12"/>
        <rFont val="Arial Tur"/>
        <family val="0"/>
      </rPr>
      <t>%17,19</t>
    </r>
    <r>
      <rPr>
        <sz val="12"/>
        <rFont val="Arial Tur"/>
        <family val="2"/>
      </rPr>
      <t xml:space="preserve"> oranında bir  artış meydana getirmiştir.  </t>
    </r>
  </si>
  <si>
    <r>
      <t>Ceza İnfaz Kurumları ile Tutukevleri İşyurtları Kurumu bütçesine 2016 yılı Sermaye Giderleri   için 635.713.000,00.-TL ödenek tahsis edilmiştir.  Bu ödeneğe yıl içinde 8.000.000,00.-TL likit ve gelir fazlası kaynak gösterilerek ödenek eklemesi yapılmıştır.Yılın ilk altı aylık döneminde bu ödenekten 370.643.824</t>
    </r>
    <r>
      <rPr>
        <sz val="12"/>
        <rFont val="Arial Tur"/>
        <family val="0"/>
      </rPr>
      <t>,00.-TL</t>
    </r>
    <r>
      <rPr>
        <sz val="12"/>
        <rFont val="Arial Tur"/>
        <family val="2"/>
      </rPr>
      <t xml:space="preserve"> harcanmış olup, bu harcama toplam ödeneğin</t>
    </r>
    <r>
      <rPr>
        <sz val="12"/>
        <rFont val="Arial Tur"/>
        <family val="0"/>
      </rPr>
      <t xml:space="preserve"> % 57,57</t>
    </r>
    <r>
      <rPr>
        <sz val="12"/>
        <rFont val="Arial Tur"/>
        <family val="2"/>
      </rPr>
      <t xml:space="preserve"> 'sine  tekabül etmektedir.                                                                                                                                                 </t>
    </r>
  </si>
  <si>
    <r>
      <t>Ceza İnfaz Kurumları ile Tutukevleri İşyurtları Kurumu bütçesine 2016 yılı Mal ve Hizmet Alım Giderleri için 313.740.000,00.-TL ödenek tahsis edilmiştir. Bu ödeneğe yıl içinde 851.900.000,00.-TL likit ve gelir fazlası kaynak gösterilerek ödenek eklemesi yapılmıştır. Yılın ilk altı aylık döneminde bu ödenekten 793.278.339</t>
    </r>
    <r>
      <rPr>
        <sz val="12"/>
        <rFont val="Arial Tur"/>
        <family val="0"/>
      </rPr>
      <t>,00.-TL</t>
    </r>
    <r>
      <rPr>
        <sz val="12"/>
        <rFont val="Arial Tur"/>
        <family val="2"/>
      </rPr>
      <t xml:space="preserve"> harcanmış olup, bu harcama toplam ödeneğin % 68,05'ine tekabül etmektedir.                                                                                                                                                                                     </t>
    </r>
  </si>
  <si>
    <t>03. MAL VE HİZMET ALIM  GİDERLERİ</t>
  </si>
  <si>
    <t>05. CARİ TRANSFERLER</t>
  </si>
  <si>
    <t>06. SERMAYE  GİDERLERİ</t>
  </si>
  <si>
    <t>B- GELİRLER</t>
  </si>
  <si>
    <t>03. TEŞEBBÜS VE MÜLKİYET GELİRLERİ</t>
  </si>
  <si>
    <t>01. VERGİ GELİRLERİ</t>
  </si>
  <si>
    <t>04. ALINAN BAĞIŞ VE YARDIMLAR</t>
  </si>
  <si>
    <t>05. DİĞER GELİRLER</t>
  </si>
  <si>
    <t>06. SERMAYE GELİRLERİ</t>
  </si>
  <si>
    <t>09. RED VE İADELER</t>
  </si>
  <si>
    <t>02. SOSYAL GÜVENLİK KURUMLARINA DEVLET PRİMİ GİDERLERİ</t>
  </si>
  <si>
    <r>
      <t xml:space="preserve">2015 yılının ilk altı aylık dönemine göre, söz konusu giderlerde </t>
    </r>
    <r>
      <rPr>
        <sz val="12"/>
        <rFont val="Arial Tur"/>
        <family val="0"/>
      </rPr>
      <t>% 133,60</t>
    </r>
    <r>
      <rPr>
        <sz val="12"/>
        <rFont val="Arial Tur"/>
        <family val="2"/>
      </rPr>
      <t xml:space="preserve"> oranında artış meydana gelmiştir. </t>
    </r>
  </si>
  <si>
    <t>01. PERSONEL GİDERLERİ</t>
  </si>
  <si>
    <t xml:space="preserve">     5018 sayılı Kamu Mali Yönetimi ve Kontrol Kanununun 30'uncu maddesinde, genel yönetim kapsamındaki idarelerin ilk altı aylık bütçe uygulama sonuçları, ikinci altı aylık aya ilişkin beklentileri ve hedefleri ile faaliyetlerini Temmuz ayı içinde kamuoyuna açıklayacakları hükme bağlanmıştır. Söz konusu düzenleme ile gerek kamu hizmetlerinin yürütülmesinde ve bütçe uygulamalarında saydamlığının ve hesap verilebilirliğin artırılması gerekse kamuoyunun kamu idareleri üzerindeki genel denetim ve gözetim işlevinin güçlendirilmesi amaçlanmıştır.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</si>
</sst>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49">
    <font>
      <sz val="10"/>
      <name val="Arial Tur"/>
      <family val="2"/>
    </font>
    <font>
      <sz val="10"/>
      <name val="Arial"/>
      <family val="0"/>
    </font>
    <font>
      <u val="single"/>
      <sz val="10"/>
      <color indexed="12"/>
      <name val="Arial Tur"/>
      <family val="2"/>
    </font>
    <font>
      <b/>
      <sz val="14"/>
      <name val="Arial Tur"/>
      <family val="2"/>
    </font>
    <font>
      <sz val="14"/>
      <name val="Arial Tur"/>
      <family val="2"/>
    </font>
    <font>
      <sz val="12"/>
      <name val="Arial Tur"/>
      <family val="2"/>
    </font>
    <font>
      <b/>
      <sz val="12"/>
      <name val="Arial Tur"/>
      <family val="2"/>
    </font>
    <font>
      <b/>
      <sz val="9"/>
      <name val="Arial Tur"/>
      <family val="2"/>
    </font>
    <font>
      <b/>
      <sz val="10"/>
      <name val="Arial Tur"/>
      <family val="2"/>
    </font>
    <font>
      <sz val="9"/>
      <name val="Arial Tur"/>
      <family val="2"/>
    </font>
    <font>
      <sz val="12"/>
      <color indexed="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10"/>
      <name val="Arial Tur"/>
      <family val="2"/>
    </font>
    <font>
      <u val="single"/>
      <sz val="10"/>
      <color indexed="20"/>
      <name val="Arial Tur"/>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FF0000"/>
      <name val="Arial Tu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1" fillId="0" borderId="0" applyFill="0" applyBorder="0" applyAlignment="0" applyProtection="0"/>
  </cellStyleXfs>
  <cellXfs count="97">
    <xf numFmtId="0" fontId="0" fillId="0" borderId="0" xfId="0" applyAlignment="1">
      <alignment/>
    </xf>
    <xf numFmtId="0" fontId="0" fillId="33" borderId="0" xfId="0" applyFill="1" applyAlignment="1">
      <alignment/>
    </xf>
    <xf numFmtId="0" fontId="2" fillId="0" borderId="0" xfId="48" applyNumberFormat="1" applyFill="1" applyBorder="1" applyAlignment="1" applyProtection="1">
      <alignment/>
      <protection/>
    </xf>
    <xf numFmtId="0" fontId="4" fillId="0" borderId="0" xfId="0" applyFont="1" applyAlignment="1">
      <alignment horizontal="center"/>
    </xf>
    <xf numFmtId="0" fontId="3" fillId="0" borderId="0" xfId="0" applyFont="1" applyAlignment="1">
      <alignment/>
    </xf>
    <xf numFmtId="0" fontId="0" fillId="0" borderId="0" xfId="0" applyFont="1" applyAlignment="1">
      <alignment horizontal="right"/>
    </xf>
    <xf numFmtId="0" fontId="3"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justify" wrapText="1"/>
    </xf>
    <xf numFmtId="0" fontId="0" fillId="0" borderId="0" xfId="0" applyFont="1" applyAlignment="1">
      <alignment horizontal="center" vertical="center" wrapText="1"/>
    </xf>
    <xf numFmtId="0" fontId="7" fillId="0" borderId="10" xfId="0" applyFont="1" applyBorder="1" applyAlignment="1">
      <alignment horizontal="center" vertical="center" wrapText="1"/>
    </xf>
    <xf numFmtId="3" fontId="8" fillId="0" borderId="10" xfId="0" applyNumberFormat="1" applyFont="1" applyBorder="1" applyAlignment="1">
      <alignment horizontal="right" vertical="center" wrapText="1"/>
    </xf>
    <xf numFmtId="4" fontId="8" fillId="0" borderId="10" xfId="0" applyNumberFormat="1" applyFont="1" applyBorder="1" applyAlignment="1">
      <alignment horizontal="center" vertical="center" wrapText="1"/>
    </xf>
    <xf numFmtId="3" fontId="8" fillId="0" borderId="0" xfId="0" applyNumberFormat="1" applyFont="1" applyAlignment="1">
      <alignment horizontal="right" vertical="center" wrapText="1"/>
    </xf>
    <xf numFmtId="0" fontId="7" fillId="0" borderId="0" xfId="0" applyFont="1" applyBorder="1" applyAlignment="1">
      <alignment wrapText="1"/>
    </xf>
    <xf numFmtId="3" fontId="7" fillId="0" borderId="0"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0" fontId="7" fillId="0" borderId="0" xfId="0" applyFont="1" applyBorder="1" applyAlignment="1">
      <alignment vertical="center" wrapText="1"/>
    </xf>
    <xf numFmtId="3" fontId="9" fillId="0" borderId="0" xfId="0" applyNumberFormat="1" applyFont="1" applyBorder="1" applyAlignment="1">
      <alignment horizontal="center" vertical="center" wrapText="1"/>
    </xf>
    <xf numFmtId="0" fontId="0" fillId="0" borderId="0" xfId="0" applyNumberFormat="1" applyFont="1" applyAlignment="1">
      <alignment/>
    </xf>
    <xf numFmtId="0" fontId="9" fillId="0" borderId="10" xfId="0" applyFont="1" applyBorder="1" applyAlignment="1">
      <alignment vertical="top" wrapText="1"/>
    </xf>
    <xf numFmtId="3" fontId="0" fillId="0" borderId="10" xfId="0" applyNumberFormat="1" applyFont="1" applyBorder="1" applyAlignment="1">
      <alignment horizontal="right" vertical="center" wrapText="1"/>
    </xf>
    <xf numFmtId="4" fontId="0" fillId="0" borderId="10" xfId="0" applyNumberFormat="1" applyFont="1" applyBorder="1" applyAlignment="1">
      <alignment horizontal="center" vertical="center" wrapText="1"/>
    </xf>
    <xf numFmtId="3" fontId="0" fillId="0" borderId="11" xfId="0" applyNumberFormat="1" applyFont="1" applyBorder="1" applyAlignment="1">
      <alignment horizontal="right" vertical="center" wrapText="1"/>
    </xf>
    <xf numFmtId="0" fontId="5" fillId="0" borderId="0" xfId="0" applyFont="1" applyAlignment="1">
      <alignment horizontal="justify"/>
    </xf>
    <xf numFmtId="3" fontId="0" fillId="0" borderId="12" xfId="0" applyNumberFormat="1" applyFont="1" applyBorder="1" applyAlignment="1">
      <alignment horizontal="right" vertical="center" wrapText="1"/>
    </xf>
    <xf numFmtId="0" fontId="5" fillId="0" borderId="0" xfId="0" applyNumberFormat="1" applyFont="1" applyAlignment="1">
      <alignment horizontal="justify" wrapText="1"/>
    </xf>
    <xf numFmtId="3" fontId="8" fillId="0" borderId="10" xfId="0" applyNumberFormat="1" applyFont="1" applyBorder="1" applyAlignment="1">
      <alignment vertical="center" wrapText="1"/>
    </xf>
    <xf numFmtId="0" fontId="9" fillId="0" borderId="10" xfId="0" applyFont="1" applyBorder="1" applyAlignment="1">
      <alignment vertical="center" wrapText="1"/>
    </xf>
    <xf numFmtId="3" fontId="0" fillId="0" borderId="10" xfId="0" applyNumberFormat="1" applyFont="1" applyBorder="1" applyAlignment="1">
      <alignment vertical="center" wrapText="1"/>
    </xf>
    <xf numFmtId="3" fontId="1" fillId="0" borderId="10" xfId="0" applyNumberFormat="1" applyFont="1" applyBorder="1" applyAlignment="1">
      <alignment vertical="center"/>
    </xf>
    <xf numFmtId="3" fontId="1" fillId="0" borderId="10" xfId="0" applyNumberFormat="1" applyFont="1" applyBorder="1" applyAlignment="1">
      <alignment vertical="center" wrapText="1"/>
    </xf>
    <xf numFmtId="4" fontId="0" fillId="0" borderId="13" xfId="0" applyNumberFormat="1" applyFont="1" applyBorder="1" applyAlignment="1">
      <alignment horizontal="center" vertical="center" wrapText="1"/>
    </xf>
    <xf numFmtId="0" fontId="7" fillId="0" borderId="10" xfId="0" applyFont="1" applyBorder="1" applyAlignment="1">
      <alignment horizontal="left" vertical="center" wrapText="1"/>
    </xf>
    <xf numFmtId="3" fontId="8"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9" fillId="0" borderId="0" xfId="0" applyFont="1" applyBorder="1" applyAlignment="1">
      <alignment vertical="top" wrapText="1"/>
    </xf>
    <xf numFmtId="3" fontId="0" fillId="0" borderId="0"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4" fontId="9" fillId="0" borderId="0" xfId="0" applyNumberFormat="1" applyFont="1" applyBorder="1" applyAlignment="1">
      <alignment horizontal="center" vertical="center" wrapText="1"/>
    </xf>
    <xf numFmtId="3" fontId="1" fillId="0" borderId="10" xfId="0" applyNumberFormat="1" applyFont="1" applyBorder="1" applyAlignment="1">
      <alignment horizontal="right" vertical="center" wrapText="1"/>
    </xf>
    <xf numFmtId="3" fontId="1" fillId="0" borderId="10" xfId="0" applyNumberFormat="1" applyFont="1" applyBorder="1" applyAlignment="1">
      <alignment horizontal="right" vertical="center"/>
    </xf>
    <xf numFmtId="0" fontId="0" fillId="0" borderId="0" xfId="0" applyNumberFormat="1" applyFont="1" applyAlignment="1">
      <alignment horizontal="center" vertical="center" wrapText="1"/>
    </xf>
    <xf numFmtId="0" fontId="7" fillId="0" borderId="10" xfId="0" applyFont="1" applyBorder="1" applyAlignment="1">
      <alignment vertical="center" wrapText="1" shrinkToFit="1"/>
    </xf>
    <xf numFmtId="0" fontId="7" fillId="0" borderId="10" xfId="0" applyFont="1" applyBorder="1" applyAlignment="1">
      <alignment vertical="center" wrapText="1"/>
    </xf>
    <xf numFmtId="3" fontId="7" fillId="0" borderId="10" xfId="0" applyNumberFormat="1" applyFont="1" applyBorder="1" applyAlignment="1">
      <alignment horizontal="right" vertical="center" wrapText="1"/>
    </xf>
    <xf numFmtId="3" fontId="9" fillId="0" borderId="10" xfId="0" applyNumberFormat="1" applyFont="1" applyBorder="1" applyAlignment="1">
      <alignment horizontal="right" vertical="center" wrapText="1"/>
    </xf>
    <xf numFmtId="4" fontId="9" fillId="0" borderId="10" xfId="0" applyNumberFormat="1" applyFont="1" applyBorder="1" applyAlignment="1">
      <alignment horizontal="center" vertical="center" wrapText="1"/>
    </xf>
    <xf numFmtId="0" fontId="9" fillId="0" borderId="10" xfId="0" applyFont="1" applyBorder="1" applyAlignment="1">
      <alignment vertical="center" wrapText="1" shrinkToFit="1"/>
    </xf>
    <xf numFmtId="3" fontId="0" fillId="0" borderId="10" xfId="0" applyNumberFormat="1" applyFont="1" applyBorder="1" applyAlignment="1">
      <alignment horizontal="right" vertical="center" wrapText="1"/>
    </xf>
    <xf numFmtId="0" fontId="7" fillId="0" borderId="10" xfId="0" applyFont="1" applyBorder="1" applyAlignment="1">
      <alignment vertical="center" wrapText="1" shrinkToFit="1"/>
    </xf>
    <xf numFmtId="3" fontId="8" fillId="0" borderId="10" xfId="0" applyNumberFormat="1" applyFont="1" applyBorder="1" applyAlignment="1">
      <alignment horizontal="right" vertical="center" wrapText="1"/>
    </xf>
    <xf numFmtId="4" fontId="8" fillId="0" borderId="10" xfId="0" applyNumberFormat="1" applyFont="1" applyBorder="1" applyAlignment="1">
      <alignment horizontal="center" vertical="center" wrapText="1"/>
    </xf>
    <xf numFmtId="0" fontId="48" fillId="0" borderId="0" xfId="0" applyFont="1" applyAlignment="1">
      <alignment/>
    </xf>
    <xf numFmtId="0" fontId="5" fillId="0" borderId="0" xfId="0" applyNumberFormat="1" applyFont="1" applyAlignment="1">
      <alignment horizontal="justify" vertical="center" wrapText="1"/>
    </xf>
    <xf numFmtId="0" fontId="0" fillId="0" borderId="0" xfId="0" applyNumberFormat="1" applyFont="1" applyAlignment="1">
      <alignment horizontal="center" wrapText="1"/>
    </xf>
    <xf numFmtId="0" fontId="0" fillId="0" borderId="0" xfId="0" applyAlignment="1">
      <alignment vertical="center"/>
    </xf>
    <xf numFmtId="0" fontId="5" fillId="0" borderId="0" xfId="0" applyFont="1" applyAlignment="1">
      <alignment vertical="center"/>
    </xf>
    <xf numFmtId="0" fontId="0" fillId="0" borderId="0" xfId="0" applyAlignment="1">
      <alignment/>
    </xf>
    <xf numFmtId="0" fontId="9" fillId="0" borderId="0" xfId="0" applyFont="1" applyBorder="1" applyAlignment="1">
      <alignment wrapText="1"/>
    </xf>
    <xf numFmtId="3" fontId="9" fillId="0" borderId="0" xfId="0" applyNumberFormat="1" applyFont="1" applyBorder="1" applyAlignment="1">
      <alignment horizontal="center" wrapText="1"/>
    </xf>
    <xf numFmtId="4" fontId="9" fillId="0" borderId="0" xfId="0" applyNumberFormat="1" applyFont="1" applyBorder="1" applyAlignment="1">
      <alignment horizontal="center" wrapText="1"/>
    </xf>
    <xf numFmtId="4" fontId="0" fillId="0" borderId="0" xfId="0" applyNumberFormat="1" applyFont="1" applyBorder="1" applyAlignment="1">
      <alignment horizontal="center" wrapText="1"/>
    </xf>
    <xf numFmtId="3" fontId="0" fillId="34" borderId="10" xfId="0" applyNumberFormat="1" applyFont="1" applyFill="1" applyBorder="1" applyAlignment="1">
      <alignment horizontal="right" vertical="center" wrapText="1"/>
    </xf>
    <xf numFmtId="3" fontId="0" fillId="34" borderId="10" xfId="0" applyNumberFormat="1" applyFont="1" applyFill="1" applyBorder="1" applyAlignment="1">
      <alignment horizontal="right" vertical="center" wrapText="1"/>
    </xf>
    <xf numFmtId="3" fontId="8" fillId="34" borderId="10" xfId="0" applyNumberFormat="1" applyFont="1" applyFill="1" applyBorder="1" applyAlignment="1">
      <alignment horizontal="right" vertical="center" wrapText="1"/>
    </xf>
    <xf numFmtId="3" fontId="8" fillId="34" borderId="10" xfId="0" applyNumberFormat="1" applyFont="1" applyFill="1" applyBorder="1" applyAlignment="1">
      <alignment vertical="center" wrapText="1"/>
    </xf>
    <xf numFmtId="3" fontId="1" fillId="34" borderId="10" xfId="0" applyNumberFormat="1" applyFont="1" applyFill="1" applyBorder="1" applyAlignment="1">
      <alignment vertical="center" wrapText="1"/>
    </xf>
    <xf numFmtId="3" fontId="8" fillId="34" borderId="10" xfId="0" applyNumberFormat="1" applyFont="1" applyFill="1" applyBorder="1" applyAlignment="1">
      <alignment horizontal="center" vertical="center" wrapText="1"/>
    </xf>
    <xf numFmtId="3" fontId="0" fillId="34" borderId="10" xfId="0" applyNumberFormat="1" applyFont="1" applyFill="1" applyBorder="1" applyAlignment="1">
      <alignment horizontal="center" vertical="center" wrapText="1"/>
    </xf>
    <xf numFmtId="3" fontId="1" fillId="34" borderId="10" xfId="0" applyNumberFormat="1" applyFont="1" applyFill="1" applyBorder="1" applyAlignment="1">
      <alignment horizontal="right" vertical="center" wrapText="1"/>
    </xf>
    <xf numFmtId="3" fontId="0" fillId="34" borderId="10" xfId="0" applyNumberFormat="1" applyFill="1" applyBorder="1" applyAlignment="1">
      <alignment horizontal="right" vertical="center" wrapText="1"/>
    </xf>
    <xf numFmtId="3" fontId="7" fillId="34" borderId="10" xfId="0" applyNumberFormat="1" applyFont="1" applyFill="1" applyBorder="1" applyAlignment="1">
      <alignment horizontal="right" vertical="center" wrapText="1"/>
    </xf>
    <xf numFmtId="3" fontId="9" fillId="34" borderId="10" xfId="0" applyNumberFormat="1" applyFont="1" applyFill="1" applyBorder="1" applyAlignment="1">
      <alignment horizontal="right" vertical="center" wrapText="1"/>
    </xf>
    <xf numFmtId="4" fontId="7" fillId="34" borderId="10" xfId="0" applyNumberFormat="1" applyFont="1" applyFill="1" applyBorder="1" applyAlignment="1">
      <alignment horizontal="center" vertical="center" wrapText="1"/>
    </xf>
    <xf numFmtId="4" fontId="9" fillId="34" borderId="10" xfId="0" applyNumberFormat="1" applyFont="1" applyFill="1" applyBorder="1" applyAlignment="1">
      <alignment horizontal="center" vertical="center" wrapText="1"/>
    </xf>
    <xf numFmtId="0" fontId="3" fillId="0" borderId="0" xfId="0" applyFont="1" applyBorder="1" applyAlignment="1">
      <alignment horizontal="center"/>
    </xf>
    <xf numFmtId="0" fontId="5" fillId="0" borderId="0" xfId="0" applyFont="1" applyBorder="1" applyAlignment="1">
      <alignment horizontal="justify" vertical="center" wrapText="1"/>
    </xf>
    <xf numFmtId="0" fontId="5" fillId="0" borderId="0" xfId="0" applyFont="1" applyBorder="1" applyAlignment="1">
      <alignment horizontal="justify" vertical="center"/>
    </xf>
    <xf numFmtId="0" fontId="5" fillId="0" borderId="0" xfId="0" applyFont="1" applyBorder="1" applyAlignment="1">
      <alignment horizontal="center"/>
    </xf>
    <xf numFmtId="0" fontId="3" fillId="0" borderId="0" xfId="0" applyFont="1" applyBorder="1" applyAlignment="1">
      <alignment horizontal="left"/>
    </xf>
    <xf numFmtId="0" fontId="6" fillId="0" borderId="0" xfId="0" applyFont="1" applyBorder="1" applyAlignment="1">
      <alignment horizontal="left"/>
    </xf>
    <xf numFmtId="0" fontId="7" fillId="0" borderId="10" xfId="0" applyFont="1" applyBorder="1" applyAlignment="1">
      <alignment horizontal="center" vertical="center" wrapText="1"/>
    </xf>
    <xf numFmtId="0" fontId="6" fillId="0" borderId="0" xfId="0" applyFont="1" applyBorder="1" applyAlignment="1">
      <alignment horizontal="left" vertical="center"/>
    </xf>
    <xf numFmtId="0" fontId="5" fillId="0" borderId="0" xfId="0" applyNumberFormat="1" applyFont="1" applyBorder="1" applyAlignment="1">
      <alignment horizontal="justify" wrapText="1"/>
    </xf>
    <xf numFmtId="0" fontId="5" fillId="0" borderId="0" xfId="0" applyNumberFormat="1" applyFont="1" applyBorder="1" applyAlignment="1">
      <alignment horizontal="justify" vertical="center" wrapText="1"/>
    </xf>
    <xf numFmtId="0" fontId="5" fillId="0" borderId="0" xfId="0" applyFont="1" applyBorder="1" applyAlignment="1">
      <alignment horizontal="justify"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0" xfId="0" applyFont="1" applyBorder="1" applyAlignment="1">
      <alignment horizontal="justify" vertical="center"/>
    </xf>
    <xf numFmtId="0" fontId="6" fillId="0" borderId="10" xfId="0" applyFont="1" applyBorder="1" applyAlignment="1">
      <alignment horizontal="left"/>
    </xf>
    <xf numFmtId="0" fontId="5" fillId="0" borderId="10" xfId="0" applyFont="1" applyBorder="1" applyAlignment="1">
      <alignment horizontal="left"/>
    </xf>
    <xf numFmtId="4" fontId="5" fillId="0" borderId="10" xfId="0" applyNumberFormat="1" applyFont="1" applyBorder="1" applyAlignment="1">
      <alignment horizontal="right"/>
    </xf>
    <xf numFmtId="0" fontId="0" fillId="0" borderId="0" xfId="0" applyFont="1" applyBorder="1" applyAlignment="1">
      <alignment horizontal="right"/>
    </xf>
    <xf numFmtId="0" fontId="2" fillId="0" borderId="0" xfId="48"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B&#220;T&#199;E%20G&#304;DERLER&#304;%20EK%202.xls" TargetMode="External" /><Relationship Id="rId2" Type="http://schemas.openxmlformats.org/officeDocument/2006/relationships/hyperlink" Target="B&#220;T&#199;E%20GEL&#304;RLER&#304;%20EK%201.xl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92"/>
  <sheetViews>
    <sheetView tabSelected="1" zoomScalePageLayoutView="0" workbookViewId="0" topLeftCell="A7">
      <selection activeCell="K12" sqref="K12"/>
    </sheetView>
  </sheetViews>
  <sheetFormatPr defaultColWidth="9.00390625" defaultRowHeight="12.75"/>
  <cols>
    <col min="1" max="1" width="17.625" style="0" customWidth="1"/>
    <col min="2" max="2" width="14.375" style="0" customWidth="1"/>
    <col min="3" max="3" width="14.00390625" style="0" customWidth="1"/>
    <col min="4" max="4" width="12.75390625" style="0" customWidth="1"/>
    <col min="5" max="5" width="14.75390625" style="0" customWidth="1"/>
    <col min="6" max="6" width="14.375" style="0" customWidth="1"/>
    <col min="7" max="7" width="14.625" style="0" customWidth="1"/>
    <col min="8" max="8" width="12.875" style="0" bestFit="1" customWidth="1"/>
    <col min="10" max="10" width="9.00390625" style="1" customWidth="1"/>
    <col min="12" max="12" width="10.00390625" style="0" bestFit="1" customWidth="1"/>
  </cols>
  <sheetData>
    <row r="1" ht="12.75">
      <c r="A1" s="2"/>
    </row>
    <row r="2" spans="1:8" ht="18">
      <c r="A2" s="77" t="s">
        <v>80</v>
      </c>
      <c r="B2" s="77"/>
      <c r="C2" s="77"/>
      <c r="D2" s="77"/>
      <c r="E2" s="77"/>
      <c r="F2" s="77"/>
      <c r="G2" s="77"/>
      <c r="H2" s="77"/>
    </row>
    <row r="3" spans="1:8" ht="18">
      <c r="A3" s="3"/>
      <c r="B3" s="3"/>
      <c r="C3" s="3"/>
      <c r="D3" s="3"/>
      <c r="E3" s="3"/>
      <c r="F3" s="3"/>
      <c r="G3" s="3"/>
      <c r="H3" s="3"/>
    </row>
    <row r="4" spans="1:8" ht="18">
      <c r="A4" s="77" t="s">
        <v>0</v>
      </c>
      <c r="B4" s="77"/>
      <c r="C4" s="77"/>
      <c r="D4" s="77"/>
      <c r="E4" s="77"/>
      <c r="F4" s="77"/>
      <c r="G4" s="77"/>
      <c r="H4" s="77"/>
    </row>
    <row r="8" ht="18">
      <c r="A8" s="4" t="s">
        <v>1</v>
      </c>
    </row>
    <row r="9" ht="21" customHeight="1"/>
    <row r="10" spans="1:8" ht="105.75" customHeight="1">
      <c r="A10" s="78" t="s">
        <v>142</v>
      </c>
      <c r="B10" s="78"/>
      <c r="C10" s="78"/>
      <c r="D10" s="78"/>
      <c r="E10" s="78"/>
      <c r="F10" s="78"/>
      <c r="G10" s="78"/>
      <c r="H10" s="78"/>
    </row>
    <row r="11" ht="32.25" customHeight="1"/>
    <row r="12" spans="1:8" ht="78.75" customHeight="1">
      <c r="A12" s="78" t="s">
        <v>81</v>
      </c>
      <c r="B12" s="78"/>
      <c r="C12" s="78"/>
      <c r="D12" s="78"/>
      <c r="E12" s="78"/>
      <c r="F12" s="78"/>
      <c r="G12" s="78"/>
      <c r="H12" s="78"/>
    </row>
    <row r="13" ht="26.25" customHeight="1"/>
    <row r="14" spans="1:8" ht="51" customHeight="1">
      <c r="A14" s="79" t="s">
        <v>82</v>
      </c>
      <c r="B14" s="79"/>
      <c r="C14" s="79"/>
      <c r="D14" s="79"/>
      <c r="E14" s="79"/>
      <c r="F14" s="79"/>
      <c r="G14" s="79"/>
      <c r="H14" s="79"/>
    </row>
    <row r="20" spans="5:8" ht="15">
      <c r="E20" s="80" t="s">
        <v>2</v>
      </c>
      <c r="F20" s="80"/>
      <c r="G20" s="80"/>
      <c r="H20" s="80"/>
    </row>
    <row r="21" spans="5:8" ht="15">
      <c r="E21" s="80" t="s">
        <v>3</v>
      </c>
      <c r="F21" s="80"/>
      <c r="G21" s="80"/>
      <c r="H21" s="80"/>
    </row>
    <row r="22" spans="5:8" ht="15">
      <c r="E22" s="80" t="s">
        <v>83</v>
      </c>
      <c r="F22" s="80"/>
      <c r="G22" s="80"/>
      <c r="H22" s="80"/>
    </row>
    <row r="36" ht="12.75">
      <c r="H36" s="5" t="s">
        <v>4</v>
      </c>
    </row>
    <row r="37" spans="1:8" ht="18">
      <c r="A37" s="81" t="s">
        <v>84</v>
      </c>
      <c r="B37" s="81"/>
      <c r="C37" s="81"/>
      <c r="D37" s="81"/>
      <c r="E37" s="81"/>
      <c r="F37" s="81"/>
      <c r="G37" s="81"/>
      <c r="H37" s="81"/>
    </row>
    <row r="38" spans="1:8" ht="18">
      <c r="A38" s="6"/>
      <c r="B38" s="3"/>
      <c r="C38" s="3"/>
      <c r="D38" s="3"/>
      <c r="E38" s="3"/>
      <c r="F38" s="3"/>
      <c r="G38" s="3"/>
      <c r="H38" s="3"/>
    </row>
    <row r="39" spans="1:8" ht="15.75">
      <c r="A39" s="82" t="s">
        <v>5</v>
      </c>
      <c r="B39" s="82"/>
      <c r="C39" s="82"/>
      <c r="D39" s="82"/>
      <c r="E39" s="82"/>
      <c r="F39" s="82"/>
      <c r="G39" s="82"/>
      <c r="H39" s="82"/>
    </row>
    <row r="40" spans="1:8" ht="18">
      <c r="A40" s="6"/>
      <c r="B40" s="3"/>
      <c r="C40" s="3"/>
      <c r="D40" s="3"/>
      <c r="E40" s="3"/>
      <c r="F40" s="3"/>
      <c r="G40" s="3"/>
      <c r="H40" s="3"/>
    </row>
    <row r="41" spans="1:8" ht="18.75" customHeight="1">
      <c r="A41" s="78" t="s">
        <v>112</v>
      </c>
      <c r="B41" s="78"/>
      <c r="C41" s="78"/>
      <c r="D41" s="78"/>
      <c r="E41" s="78"/>
      <c r="F41" s="78"/>
      <c r="G41" s="78"/>
      <c r="H41" s="78"/>
    </row>
    <row r="42" spans="1:8" ht="18.75" customHeight="1">
      <c r="A42" s="78"/>
      <c r="B42" s="78"/>
      <c r="C42" s="78"/>
      <c r="D42" s="78"/>
      <c r="E42" s="78"/>
      <c r="F42" s="78"/>
      <c r="G42" s="78"/>
      <c r="H42" s="78"/>
    </row>
    <row r="43" spans="1:8" ht="25.5" customHeight="1">
      <c r="A43" s="78"/>
      <c r="B43" s="78"/>
      <c r="C43" s="78"/>
      <c r="D43" s="78"/>
      <c r="E43" s="78"/>
      <c r="F43" s="78"/>
      <c r="G43" s="78"/>
      <c r="H43" s="78"/>
    </row>
    <row r="44" spans="1:8" ht="23.25" customHeight="1">
      <c r="A44" s="78"/>
      <c r="B44" s="78"/>
      <c r="C44" s="78"/>
      <c r="D44" s="78"/>
      <c r="E44" s="78"/>
      <c r="F44" s="78"/>
      <c r="G44" s="78"/>
      <c r="H44" s="78"/>
    </row>
    <row r="45" spans="1:8" ht="23.25" customHeight="1">
      <c r="A45" s="78"/>
      <c r="B45" s="78"/>
      <c r="C45" s="78"/>
      <c r="D45" s="78"/>
      <c r="E45" s="78"/>
      <c r="F45" s="78"/>
      <c r="G45" s="78"/>
      <c r="H45" s="78"/>
    </row>
    <row r="46" spans="1:8" ht="16.5" customHeight="1">
      <c r="A46" s="7"/>
      <c r="B46" s="7"/>
      <c r="C46" s="7"/>
      <c r="D46" s="7"/>
      <c r="E46" s="7"/>
      <c r="F46" s="7"/>
      <c r="G46" s="7"/>
      <c r="H46" s="7"/>
    </row>
    <row r="47" spans="1:8" ht="16.5" customHeight="1">
      <c r="A47" s="78" t="s">
        <v>85</v>
      </c>
      <c r="B47" s="78"/>
      <c r="C47" s="78"/>
      <c r="D47" s="78"/>
      <c r="E47" s="78"/>
      <c r="F47" s="78"/>
      <c r="G47" s="78"/>
      <c r="H47" s="78"/>
    </row>
    <row r="48" spans="1:8" ht="25.5" customHeight="1">
      <c r="A48" s="78"/>
      <c r="B48" s="78"/>
      <c r="C48" s="78"/>
      <c r="D48" s="78"/>
      <c r="E48" s="78"/>
      <c r="F48" s="78"/>
      <c r="G48" s="78"/>
      <c r="H48" s="78"/>
    </row>
    <row r="49" spans="1:8" ht="15" customHeight="1">
      <c r="A49" s="8"/>
      <c r="B49" s="8"/>
      <c r="C49" s="8"/>
      <c r="D49" s="8"/>
      <c r="E49" s="8"/>
      <c r="F49" s="8"/>
      <c r="G49" s="8"/>
      <c r="H49" s="8"/>
    </row>
    <row r="50" ht="19.5" customHeight="1">
      <c r="A50" s="9" t="s">
        <v>6</v>
      </c>
    </row>
    <row r="51" spans="1:8" ht="12.75" customHeight="1">
      <c r="A51" s="83" t="s">
        <v>7</v>
      </c>
      <c r="B51" s="83" t="s">
        <v>86</v>
      </c>
      <c r="C51" s="83" t="s">
        <v>87</v>
      </c>
      <c r="D51" s="83" t="s">
        <v>88</v>
      </c>
      <c r="E51" s="83" t="s">
        <v>89</v>
      </c>
      <c r="F51" s="83" t="s">
        <v>8</v>
      </c>
      <c r="G51" s="83" t="s">
        <v>90</v>
      </c>
      <c r="H51" s="83" t="s">
        <v>9</v>
      </c>
    </row>
    <row r="52" spans="1:8" ht="12.75">
      <c r="A52" s="83"/>
      <c r="B52" s="83"/>
      <c r="C52" s="83"/>
      <c r="D52" s="83"/>
      <c r="E52" s="83"/>
      <c r="F52" s="83"/>
      <c r="G52" s="83"/>
      <c r="H52" s="83"/>
    </row>
    <row r="53" spans="1:8" ht="12.75">
      <c r="A53" s="83"/>
      <c r="B53" s="83"/>
      <c r="C53" s="83"/>
      <c r="D53" s="83"/>
      <c r="E53" s="83"/>
      <c r="F53" s="83"/>
      <c r="G53" s="83"/>
      <c r="H53" s="83"/>
    </row>
    <row r="54" spans="1:8" ht="12.75">
      <c r="A54" s="83"/>
      <c r="B54" s="83"/>
      <c r="C54" s="83"/>
      <c r="D54" s="83"/>
      <c r="E54" s="83"/>
      <c r="F54" s="83"/>
      <c r="G54" s="83"/>
      <c r="H54" s="83"/>
    </row>
    <row r="55" spans="1:8" ht="8.25" customHeight="1">
      <c r="A55" s="83"/>
      <c r="B55" s="83"/>
      <c r="C55" s="83"/>
      <c r="D55" s="83"/>
      <c r="E55" s="83"/>
      <c r="F55" s="83"/>
      <c r="G55" s="83"/>
      <c r="H55" s="83"/>
    </row>
    <row r="56" spans="1:8" ht="12.75" hidden="1">
      <c r="A56" s="83"/>
      <c r="B56" s="83"/>
      <c r="C56" s="83"/>
      <c r="D56" s="83"/>
      <c r="E56" s="83"/>
      <c r="F56" s="83"/>
      <c r="G56" s="83"/>
      <c r="H56" s="83"/>
    </row>
    <row r="57" spans="1:8" ht="37.5" customHeight="1">
      <c r="A57" s="44" t="s">
        <v>10</v>
      </c>
      <c r="B57" s="11">
        <v>24927102.2</v>
      </c>
      <c r="C57" s="11">
        <v>10839937</v>
      </c>
      <c r="D57" s="11">
        <v>23997000</v>
      </c>
      <c r="E57" s="66">
        <v>15372474</v>
      </c>
      <c r="F57" s="12">
        <f>C57/B57*100</f>
        <v>43.48655095577054</v>
      </c>
      <c r="G57" s="12">
        <f aca="true" t="shared" si="0" ref="G57:G62">E57/D57*100</f>
        <v>64.05998249781223</v>
      </c>
      <c r="H57" s="12">
        <f>(E57-C57)/C57*100</f>
        <v>41.813314966682924</v>
      </c>
    </row>
    <row r="58" spans="1:8" ht="48.75" customHeight="1">
      <c r="A58" s="45" t="s">
        <v>11</v>
      </c>
      <c r="B58" s="11">
        <v>2704574.41</v>
      </c>
      <c r="C58" s="11">
        <v>1026118</v>
      </c>
      <c r="D58" s="11">
        <v>2682000</v>
      </c>
      <c r="E58" s="66">
        <v>2367097</v>
      </c>
      <c r="F58" s="12">
        <f>C58/B58*100</f>
        <v>37.94009128408488</v>
      </c>
      <c r="G58" s="12">
        <f t="shared" si="0"/>
        <v>88.25865026099925</v>
      </c>
      <c r="H58" s="12">
        <f>(E58-C58)/C58*100</f>
        <v>130.68467759068645</v>
      </c>
    </row>
    <row r="59" spans="1:8" ht="36" customHeight="1">
      <c r="A59" s="45" t="s">
        <v>12</v>
      </c>
      <c r="B59" s="11">
        <v>1278719103.6</v>
      </c>
      <c r="C59" s="11">
        <v>556497445.5</v>
      </c>
      <c r="D59" s="13">
        <v>313740000</v>
      </c>
      <c r="E59" s="66">
        <v>793278339</v>
      </c>
      <c r="F59" s="12">
        <f>C59/B59*100</f>
        <v>43.519913320547346</v>
      </c>
      <c r="G59" s="12">
        <f t="shared" si="0"/>
        <v>252.84577643908966</v>
      </c>
      <c r="H59" s="12">
        <f>(E59-C59)/C59*100</f>
        <v>42.54842415085264</v>
      </c>
    </row>
    <row r="60" spans="1:8" ht="39" customHeight="1">
      <c r="A60" s="45" t="s">
        <v>13</v>
      </c>
      <c r="B60" s="11">
        <v>0</v>
      </c>
      <c r="C60" s="11">
        <v>0</v>
      </c>
      <c r="D60" s="11">
        <v>1847000</v>
      </c>
      <c r="E60" s="66">
        <v>0</v>
      </c>
      <c r="F60" s="12">
        <v>0</v>
      </c>
      <c r="G60" s="12">
        <f t="shared" si="0"/>
        <v>0</v>
      </c>
      <c r="H60" s="12">
        <v>0</v>
      </c>
    </row>
    <row r="61" spans="1:8" ht="43.5" customHeight="1">
      <c r="A61" s="45" t="s">
        <v>14</v>
      </c>
      <c r="B61" s="11">
        <v>950657450.94</v>
      </c>
      <c r="C61" s="11">
        <v>437076631.5</v>
      </c>
      <c r="D61" s="11">
        <v>635713000</v>
      </c>
      <c r="E61" s="66">
        <v>370643824</v>
      </c>
      <c r="F61" s="12">
        <f>C61/B61*100</f>
        <v>45.9762484444658</v>
      </c>
      <c r="G61" s="12">
        <f>E61/D61*100</f>
        <v>58.30364079388026</v>
      </c>
      <c r="H61" s="12">
        <f>(E61-C61)/C61*100</f>
        <v>-15.19935011670831</v>
      </c>
    </row>
    <row r="62" spans="1:8" ht="59.25" customHeight="1">
      <c r="A62" s="45" t="s">
        <v>15</v>
      </c>
      <c r="B62" s="11">
        <f>(B57+B58+B59+B60+B61)-1</f>
        <v>2257008230.1499996</v>
      </c>
      <c r="C62" s="11">
        <f>C57+C58+C59+C60+C61</f>
        <v>1005440132</v>
      </c>
      <c r="D62" s="11">
        <f>D57+D58+D59+D60+D61</f>
        <v>977979000</v>
      </c>
      <c r="E62" s="11">
        <f>E57+E58+E59+E60+E61</f>
        <v>1181661734</v>
      </c>
      <c r="F62" s="12">
        <f>C62/B62*100</f>
        <v>44.54747300293092</v>
      </c>
      <c r="G62" s="12">
        <f t="shared" si="0"/>
        <v>120.82690262265345</v>
      </c>
      <c r="H62" s="12">
        <f>(E62-C62)/C62*100</f>
        <v>17.526812029022928</v>
      </c>
    </row>
    <row r="63" spans="1:8" ht="12.75">
      <c r="A63" s="14"/>
      <c r="B63" s="15"/>
      <c r="C63" s="15"/>
      <c r="D63" s="15"/>
      <c r="E63" s="15"/>
      <c r="F63" s="16"/>
      <c r="G63" s="16"/>
      <c r="H63" s="15"/>
    </row>
    <row r="64" spans="1:8" ht="12.75">
      <c r="A64" s="17"/>
      <c r="B64" s="15"/>
      <c r="C64" s="15"/>
      <c r="D64" s="15"/>
      <c r="E64" s="15"/>
      <c r="F64" s="15"/>
      <c r="G64" s="15"/>
      <c r="H64" s="15"/>
    </row>
    <row r="65" spans="1:8" ht="12.75">
      <c r="A65" s="17"/>
      <c r="B65" s="15"/>
      <c r="C65" s="15"/>
      <c r="D65" s="15"/>
      <c r="E65" s="15"/>
      <c r="F65" s="15"/>
      <c r="G65" s="15"/>
      <c r="H65" s="15"/>
    </row>
    <row r="66" spans="1:8" ht="12.75">
      <c r="A66" s="17"/>
      <c r="B66" s="15"/>
      <c r="C66" s="15"/>
      <c r="D66" s="15"/>
      <c r="E66" s="15"/>
      <c r="F66" s="15"/>
      <c r="G66" s="15"/>
      <c r="H66" s="15"/>
    </row>
    <row r="67" spans="1:8" ht="12.75">
      <c r="A67" s="17"/>
      <c r="B67" s="15"/>
      <c r="C67" s="15"/>
      <c r="D67" s="15"/>
      <c r="E67" s="15"/>
      <c r="F67" s="15"/>
      <c r="G67" s="15"/>
      <c r="H67" s="15"/>
    </row>
    <row r="68" spans="1:8" ht="12.75">
      <c r="A68" s="17"/>
      <c r="B68" s="15"/>
      <c r="C68" s="15"/>
      <c r="D68" s="15"/>
      <c r="E68" s="15"/>
      <c r="F68" s="15"/>
      <c r="G68" s="15"/>
      <c r="H68" s="15"/>
    </row>
    <row r="69" spans="1:8" ht="12.75">
      <c r="A69" s="17"/>
      <c r="B69" s="15"/>
      <c r="C69" s="15"/>
      <c r="D69" s="15"/>
      <c r="E69" s="15"/>
      <c r="F69" s="15"/>
      <c r="G69" s="15"/>
      <c r="H69" s="15"/>
    </row>
    <row r="70" spans="1:8" ht="12.75">
      <c r="A70" s="17"/>
      <c r="B70" s="15"/>
      <c r="C70" s="15"/>
      <c r="D70" s="15"/>
      <c r="E70" s="15"/>
      <c r="F70" s="15"/>
      <c r="G70" s="15"/>
      <c r="H70" s="15"/>
    </row>
    <row r="71" spans="1:8" ht="12.75">
      <c r="A71" s="17"/>
      <c r="B71" s="15"/>
      <c r="C71" s="15"/>
      <c r="D71" s="15"/>
      <c r="E71" s="15"/>
      <c r="F71" s="15"/>
      <c r="G71" s="15"/>
      <c r="H71" s="18" t="s">
        <v>16</v>
      </c>
    </row>
    <row r="72" spans="1:8" ht="21.75" customHeight="1">
      <c r="A72" s="17"/>
      <c r="B72" s="15"/>
      <c r="C72" s="15"/>
      <c r="D72" s="15"/>
      <c r="E72" s="15"/>
      <c r="F72" s="15"/>
      <c r="G72" s="15"/>
      <c r="H72" s="18"/>
    </row>
    <row r="73" spans="1:8" ht="27.75" customHeight="1">
      <c r="A73" s="84" t="s">
        <v>141</v>
      </c>
      <c r="B73" s="84"/>
      <c r="C73" s="84"/>
      <c r="D73" s="84"/>
      <c r="E73" s="84"/>
      <c r="F73" s="84"/>
      <c r="G73" s="84"/>
      <c r="H73" s="84"/>
    </row>
    <row r="74" spans="1:8" ht="12.75" customHeight="1">
      <c r="A74" s="85" t="s">
        <v>107</v>
      </c>
      <c r="B74" s="85"/>
      <c r="C74" s="85"/>
      <c r="D74" s="85"/>
      <c r="E74" s="85"/>
      <c r="F74" s="85"/>
      <c r="G74" s="85"/>
      <c r="H74" s="85"/>
    </row>
    <row r="75" spans="1:8" ht="18.75" customHeight="1">
      <c r="A75" s="85"/>
      <c r="B75" s="85"/>
      <c r="C75" s="85"/>
      <c r="D75" s="85"/>
      <c r="E75" s="85"/>
      <c r="F75" s="85"/>
      <c r="G75" s="85"/>
      <c r="H75" s="85"/>
    </row>
    <row r="76" spans="1:8" ht="27.75" customHeight="1">
      <c r="A76" s="85"/>
      <c r="B76" s="85"/>
      <c r="C76" s="85"/>
      <c r="D76" s="85"/>
      <c r="E76" s="85"/>
      <c r="F76" s="85"/>
      <c r="G76" s="85"/>
      <c r="H76" s="85"/>
    </row>
    <row r="77" spans="1:8" ht="20.25" customHeight="1">
      <c r="A77" s="85"/>
      <c r="B77" s="85"/>
      <c r="C77" s="85"/>
      <c r="D77" s="85"/>
      <c r="E77" s="85"/>
      <c r="F77" s="85"/>
      <c r="G77" s="85"/>
      <c r="H77" s="85"/>
    </row>
    <row r="78" ht="12.75" customHeight="1"/>
    <row r="79" spans="1:8" ht="18.75" customHeight="1">
      <c r="A79" s="79" t="s">
        <v>108</v>
      </c>
      <c r="B79" s="79"/>
      <c r="C79" s="79"/>
      <c r="D79" s="79"/>
      <c r="E79" s="79"/>
      <c r="F79" s="79"/>
      <c r="G79" s="79"/>
      <c r="H79" s="79"/>
    </row>
    <row r="80" spans="1:8" ht="12.75" customHeight="1" hidden="1">
      <c r="A80" s="79"/>
      <c r="B80" s="79"/>
      <c r="C80" s="79"/>
      <c r="D80" s="79"/>
      <c r="E80" s="79"/>
      <c r="F80" s="79"/>
      <c r="G80" s="79"/>
      <c r="H80" s="79"/>
    </row>
    <row r="81" ht="12.75" customHeight="1">
      <c r="A81" s="9"/>
    </row>
    <row r="82" ht="19.5" customHeight="1">
      <c r="A82" s="9" t="s">
        <v>17</v>
      </c>
    </row>
    <row r="83" spans="1:8" ht="20.25" customHeight="1">
      <c r="A83" s="83" t="s">
        <v>7</v>
      </c>
      <c r="B83" s="83" t="s">
        <v>86</v>
      </c>
      <c r="C83" s="83" t="s">
        <v>87</v>
      </c>
      <c r="D83" s="83" t="s">
        <v>88</v>
      </c>
      <c r="E83" s="83" t="s">
        <v>89</v>
      </c>
      <c r="F83" s="83" t="s">
        <v>8</v>
      </c>
      <c r="G83" s="83" t="s">
        <v>90</v>
      </c>
      <c r="H83" s="83" t="s">
        <v>9</v>
      </c>
    </row>
    <row r="84" spans="1:13" ht="24" customHeight="1">
      <c r="A84" s="83"/>
      <c r="B84" s="83"/>
      <c r="C84" s="83"/>
      <c r="D84" s="83"/>
      <c r="E84" s="83"/>
      <c r="F84" s="83"/>
      <c r="G84" s="83"/>
      <c r="H84" s="83"/>
      <c r="M84" s="19" t="s">
        <v>18</v>
      </c>
    </row>
    <row r="85" spans="1:8" ht="14.25" customHeight="1">
      <c r="A85" s="83"/>
      <c r="B85" s="83"/>
      <c r="C85" s="83"/>
      <c r="D85" s="83"/>
      <c r="E85" s="83"/>
      <c r="F85" s="83"/>
      <c r="G85" s="83"/>
      <c r="H85" s="83"/>
    </row>
    <row r="86" spans="1:8" ht="8.25" customHeight="1">
      <c r="A86" s="83"/>
      <c r="B86" s="83"/>
      <c r="C86" s="83"/>
      <c r="D86" s="83"/>
      <c r="E86" s="83"/>
      <c r="F86" s="83"/>
      <c r="G86" s="83"/>
      <c r="H86" s="83"/>
    </row>
    <row r="87" spans="1:8" ht="12.75" customHeight="1" hidden="1">
      <c r="A87" s="83"/>
      <c r="B87" s="83"/>
      <c r="C87" s="83"/>
      <c r="D87" s="83"/>
      <c r="E87" s="83"/>
      <c r="F87" s="83"/>
      <c r="G87" s="83"/>
      <c r="H87" s="83"/>
    </row>
    <row r="88" spans="1:8" ht="12.75" hidden="1">
      <c r="A88" s="83"/>
      <c r="B88" s="83"/>
      <c r="C88" s="83"/>
      <c r="D88" s="83"/>
      <c r="E88" s="83"/>
      <c r="F88" s="83"/>
      <c r="G88" s="83"/>
      <c r="H88" s="83"/>
    </row>
    <row r="89" spans="1:8" ht="33.75" customHeight="1">
      <c r="A89" s="51" t="s">
        <v>10</v>
      </c>
      <c r="B89" s="52">
        <f>B91+B92+B90</f>
        <v>24927102.2</v>
      </c>
      <c r="C89" s="52">
        <f>C91+C92+C90</f>
        <v>10839937</v>
      </c>
      <c r="D89" s="52">
        <f>D91+D92+D90</f>
        <v>23997000</v>
      </c>
      <c r="E89" s="52">
        <f>E91+E92+E90</f>
        <v>15372473.73</v>
      </c>
      <c r="F89" s="53">
        <f>C89/B89*100</f>
        <v>43.48655095577054</v>
      </c>
      <c r="G89" s="53">
        <f>E89/D89*100</f>
        <v>64.05998137267159</v>
      </c>
      <c r="H89" s="53">
        <f>(E89-C89)/C89*100</f>
        <v>41.81331247589355</v>
      </c>
    </row>
    <row r="90" spans="1:8" ht="21.75" customHeight="1">
      <c r="A90" s="49" t="s">
        <v>91</v>
      </c>
      <c r="B90" s="50">
        <v>246.24</v>
      </c>
      <c r="C90" s="50">
        <v>0</v>
      </c>
      <c r="D90" s="50">
        <v>0</v>
      </c>
      <c r="E90" s="64">
        <v>0</v>
      </c>
      <c r="F90" s="22">
        <f>C90/B90*100</f>
        <v>0</v>
      </c>
      <c r="G90" s="22">
        <v>0</v>
      </c>
      <c r="H90" s="22">
        <v>-100</v>
      </c>
    </row>
    <row r="91" spans="1:8" ht="21.75" customHeight="1">
      <c r="A91" s="28" t="s">
        <v>19</v>
      </c>
      <c r="B91" s="21">
        <v>1639417.93</v>
      </c>
      <c r="C91" s="21">
        <v>688033.5</v>
      </c>
      <c r="D91" s="21">
        <v>1738000</v>
      </c>
      <c r="E91" s="65">
        <v>617637.76</v>
      </c>
      <c r="F91" s="22">
        <f>C91/B91*100</f>
        <v>41.96815756431309</v>
      </c>
      <c r="G91" s="22">
        <f>E91/D91*100</f>
        <v>35.537270425776754</v>
      </c>
      <c r="H91" s="22">
        <f>(E91-C91)/C91*100</f>
        <v>-10.231440765602255</v>
      </c>
    </row>
    <row r="92" spans="1:8" ht="24.75" customHeight="1">
      <c r="A92" s="28" t="s">
        <v>20</v>
      </c>
      <c r="B92" s="21">
        <v>23287438.03</v>
      </c>
      <c r="C92" s="21">
        <v>10151903.5</v>
      </c>
      <c r="D92" s="23">
        <v>22259000</v>
      </c>
      <c r="E92" s="65">
        <v>14754835.97</v>
      </c>
      <c r="F92" s="22">
        <f>C92/B92*100</f>
        <v>43.59390452020453</v>
      </c>
      <c r="G92" s="22">
        <f>E92/D92*100</f>
        <v>66.28705678601914</v>
      </c>
      <c r="H92" s="22">
        <f>(E92-C92)/C92*100</f>
        <v>45.34058533948831</v>
      </c>
    </row>
    <row r="93" ht="15.75" customHeight="1"/>
    <row r="94" spans="1:8" ht="19.5" customHeight="1">
      <c r="A94" s="84" t="s">
        <v>139</v>
      </c>
      <c r="B94" s="84"/>
      <c r="C94" s="84"/>
      <c r="D94" s="84"/>
      <c r="E94" s="84"/>
      <c r="F94" s="84"/>
      <c r="G94" s="84"/>
      <c r="H94" s="84"/>
    </row>
    <row r="95" spans="1:8" ht="24" customHeight="1">
      <c r="A95" s="86" t="s">
        <v>113</v>
      </c>
      <c r="B95" s="86"/>
      <c r="C95" s="86"/>
      <c r="D95" s="86"/>
      <c r="E95" s="86"/>
      <c r="F95" s="86"/>
      <c r="G95" s="86"/>
      <c r="H95" s="86"/>
    </row>
    <row r="96" spans="1:8" ht="12.75" customHeight="1">
      <c r="A96" s="86"/>
      <c r="B96" s="86"/>
      <c r="C96" s="86"/>
      <c r="D96" s="86"/>
      <c r="E96" s="86"/>
      <c r="F96" s="86"/>
      <c r="G96" s="86"/>
      <c r="H96" s="86"/>
    </row>
    <row r="97" spans="1:8" ht="42" customHeight="1">
      <c r="A97" s="86"/>
      <c r="B97" s="86"/>
      <c r="C97" s="86"/>
      <c r="D97" s="86"/>
      <c r="E97" s="86"/>
      <c r="F97" s="86"/>
      <c r="G97" s="86"/>
      <c r="H97" s="86"/>
    </row>
    <row r="98" spans="1:8" ht="12.75" customHeight="1" hidden="1">
      <c r="A98" s="86"/>
      <c r="B98" s="86"/>
      <c r="C98" s="86"/>
      <c r="D98" s="86"/>
      <c r="E98" s="86"/>
      <c r="F98" s="86"/>
      <c r="G98" s="86"/>
      <c r="H98" s="86"/>
    </row>
    <row r="99" ht="17.25" customHeight="1"/>
    <row r="100" spans="1:8" ht="12.75" customHeight="1">
      <c r="A100" s="79" t="s">
        <v>140</v>
      </c>
      <c r="B100" s="79"/>
      <c r="C100" s="79"/>
      <c r="D100" s="79"/>
      <c r="E100" s="79"/>
      <c r="F100" s="79"/>
      <c r="G100" s="79"/>
      <c r="H100" s="79"/>
    </row>
    <row r="101" spans="1:8" ht="12.75" customHeight="1">
      <c r="A101" s="79"/>
      <c r="B101" s="79"/>
      <c r="C101" s="79"/>
      <c r="D101" s="79"/>
      <c r="E101" s="79"/>
      <c r="F101" s="79"/>
      <c r="G101" s="79"/>
      <c r="H101" s="79"/>
    </row>
    <row r="102" spans="1:8" ht="3" customHeight="1">
      <c r="A102" s="79"/>
      <c r="B102" s="79"/>
      <c r="C102" s="79"/>
      <c r="D102" s="79"/>
      <c r="E102" s="79"/>
      <c r="F102" s="79"/>
      <c r="G102" s="79"/>
      <c r="H102" s="79"/>
    </row>
    <row r="103" spans="1:8" ht="10.5" customHeight="1">
      <c r="A103" s="24"/>
      <c r="B103" s="24"/>
      <c r="C103" s="24"/>
      <c r="D103" s="24"/>
      <c r="E103" s="24"/>
      <c r="F103" s="24"/>
      <c r="G103" s="24"/>
      <c r="H103" s="24"/>
    </row>
    <row r="104" ht="12.75" customHeight="1">
      <c r="A104" s="9" t="s">
        <v>21</v>
      </c>
    </row>
    <row r="105" spans="1:8" ht="12.75" customHeight="1">
      <c r="A105" s="83" t="s">
        <v>7</v>
      </c>
      <c r="B105" s="83" t="s">
        <v>86</v>
      </c>
      <c r="C105" s="83" t="s">
        <v>87</v>
      </c>
      <c r="D105" s="83" t="s">
        <v>88</v>
      </c>
      <c r="E105" s="83" t="s">
        <v>89</v>
      </c>
      <c r="F105" s="83" t="s">
        <v>8</v>
      </c>
      <c r="G105" s="83" t="s">
        <v>90</v>
      </c>
      <c r="H105" s="83" t="s">
        <v>9</v>
      </c>
    </row>
    <row r="106" spans="1:8" ht="9" customHeight="1">
      <c r="A106" s="83"/>
      <c r="B106" s="83"/>
      <c r="C106" s="83"/>
      <c r="D106" s="83"/>
      <c r="E106" s="83"/>
      <c r="F106" s="83"/>
      <c r="G106" s="83"/>
      <c r="H106" s="83"/>
    </row>
    <row r="107" spans="1:8" ht="10.5" customHeight="1">
      <c r="A107" s="83"/>
      <c r="B107" s="83"/>
      <c r="C107" s="83"/>
      <c r="D107" s="83"/>
      <c r="E107" s="83"/>
      <c r="F107" s="83"/>
      <c r="G107" s="83"/>
      <c r="H107" s="83"/>
    </row>
    <row r="108" spans="1:8" ht="8.25" customHeight="1">
      <c r="A108" s="83"/>
      <c r="B108" s="83"/>
      <c r="C108" s="83"/>
      <c r="D108" s="83"/>
      <c r="E108" s="83"/>
      <c r="F108" s="83"/>
      <c r="G108" s="83"/>
      <c r="H108" s="83"/>
    </row>
    <row r="109" spans="1:8" ht="18" customHeight="1">
      <c r="A109" s="83"/>
      <c r="B109" s="83"/>
      <c r="C109" s="83"/>
      <c r="D109" s="83"/>
      <c r="E109" s="83"/>
      <c r="F109" s="83"/>
      <c r="G109" s="83"/>
      <c r="H109" s="83"/>
    </row>
    <row r="110" spans="1:8" ht="3" customHeight="1">
      <c r="A110" s="83"/>
      <c r="B110" s="83"/>
      <c r="C110" s="83"/>
      <c r="D110" s="83"/>
      <c r="E110" s="83"/>
      <c r="F110" s="83"/>
      <c r="G110" s="83"/>
      <c r="H110" s="83"/>
    </row>
    <row r="111" spans="1:8" ht="45.75" customHeight="1">
      <c r="A111" s="45" t="s">
        <v>11</v>
      </c>
      <c r="B111" s="11">
        <f>B112+B113</f>
        <v>2704574.41</v>
      </c>
      <c r="C111" s="11">
        <f>C112+C113</f>
        <v>1026118</v>
      </c>
      <c r="D111" s="11">
        <f>D112+D113</f>
        <v>2682000</v>
      </c>
      <c r="E111" s="66">
        <f>E112+E113</f>
        <v>2367097.44</v>
      </c>
      <c r="F111" s="12">
        <f>C111/B111*100</f>
        <v>37.94009128408488</v>
      </c>
      <c r="G111" s="12">
        <f>E111/D111*100</f>
        <v>88.25866666666667</v>
      </c>
      <c r="H111" s="12">
        <f>(E111-C111)/C111*100</f>
        <v>130.68472047074508</v>
      </c>
    </row>
    <row r="112" spans="1:8" ht="29.25" customHeight="1">
      <c r="A112" s="28" t="s">
        <v>19</v>
      </c>
      <c r="B112" s="21">
        <v>268907.39</v>
      </c>
      <c r="C112" s="21">
        <v>113783</v>
      </c>
      <c r="D112" s="21">
        <v>382000</v>
      </c>
      <c r="E112" s="65">
        <v>150127.05</v>
      </c>
      <c r="F112" s="22">
        <f>C112/B112*100</f>
        <v>42.31308035082264</v>
      </c>
      <c r="G112" s="22">
        <f>E112/D112*100</f>
        <v>39.30027486910995</v>
      </c>
      <c r="H112" s="22">
        <f>(E112-C112)/C112*100</f>
        <v>31.94154662823092</v>
      </c>
    </row>
    <row r="113" spans="1:8" ht="27.75" customHeight="1">
      <c r="A113" s="28" t="s">
        <v>20</v>
      </c>
      <c r="B113" s="21">
        <v>2435667.02</v>
      </c>
      <c r="C113" s="21">
        <v>912335</v>
      </c>
      <c r="D113" s="25">
        <v>2300000</v>
      </c>
      <c r="E113" s="65">
        <v>2216970.39</v>
      </c>
      <c r="F113" s="22">
        <f>C113/B113*100</f>
        <v>37.45729578421602</v>
      </c>
      <c r="G113" s="22">
        <f>E113/D113*100</f>
        <v>96.39001695652173</v>
      </c>
      <c r="H113" s="22">
        <f>(E113-C113)/C113*100</f>
        <v>142.99959883156956</v>
      </c>
    </row>
    <row r="114" ht="16.5" customHeight="1"/>
    <row r="115" ht="16.5" customHeight="1"/>
    <row r="116" ht="16.5" customHeight="1"/>
    <row r="117" ht="16.5" customHeight="1"/>
    <row r="118" ht="24.75" customHeight="1">
      <c r="H118" t="s">
        <v>22</v>
      </c>
    </row>
    <row r="119" spans="1:8" ht="15.75">
      <c r="A119" s="82" t="s">
        <v>129</v>
      </c>
      <c r="B119" s="82"/>
      <c r="C119" s="82"/>
      <c r="D119" s="82"/>
      <c r="E119" s="82"/>
      <c r="F119" s="82"/>
      <c r="G119" s="82"/>
      <c r="H119" s="82"/>
    </row>
    <row r="120" spans="1:8" ht="12.75" customHeight="1">
      <c r="A120" s="86" t="s">
        <v>128</v>
      </c>
      <c r="B120" s="86"/>
      <c r="C120" s="86"/>
      <c r="D120" s="86"/>
      <c r="E120" s="86"/>
      <c r="F120" s="86"/>
      <c r="G120" s="86"/>
      <c r="H120" s="86"/>
    </row>
    <row r="121" spans="1:8" ht="33" customHeight="1">
      <c r="A121" s="86"/>
      <c r="B121" s="86"/>
      <c r="C121" s="86"/>
      <c r="D121" s="86"/>
      <c r="E121" s="86"/>
      <c r="F121" s="86"/>
      <c r="G121" s="86"/>
      <c r="H121" s="86"/>
    </row>
    <row r="122" spans="1:8" ht="12.75" customHeight="1" hidden="1">
      <c r="A122" s="86"/>
      <c r="B122" s="86"/>
      <c r="C122" s="86"/>
      <c r="D122" s="86"/>
      <c r="E122" s="86"/>
      <c r="F122" s="86"/>
      <c r="G122" s="86"/>
      <c r="H122" s="86"/>
    </row>
    <row r="123" spans="1:8" ht="38.25" customHeight="1">
      <c r="A123" s="86"/>
      <c r="B123" s="86"/>
      <c r="C123" s="86"/>
      <c r="D123" s="86"/>
      <c r="E123" s="86"/>
      <c r="F123" s="86"/>
      <c r="G123" s="86"/>
      <c r="H123" s="86"/>
    </row>
    <row r="124" spans="1:8" ht="9" customHeight="1">
      <c r="A124" s="26"/>
      <c r="B124" s="26"/>
      <c r="C124" s="26"/>
      <c r="D124" s="26"/>
      <c r="E124" s="26"/>
      <c r="F124" s="26"/>
      <c r="G124" s="26"/>
      <c r="H124" s="26"/>
    </row>
    <row r="125" spans="1:8" ht="17.25" customHeight="1">
      <c r="A125" s="79" t="s">
        <v>109</v>
      </c>
      <c r="B125" s="79"/>
      <c r="C125" s="79"/>
      <c r="D125" s="79"/>
      <c r="E125" s="79"/>
      <c r="F125" s="79"/>
      <c r="G125" s="79"/>
      <c r="H125" s="79"/>
    </row>
    <row r="126" spans="1:8" ht="11.25" customHeight="1">
      <c r="A126" s="79"/>
      <c r="B126" s="79"/>
      <c r="C126" s="79"/>
      <c r="D126" s="79"/>
      <c r="E126" s="79"/>
      <c r="F126" s="79"/>
      <c r="G126" s="79"/>
      <c r="H126" s="79"/>
    </row>
    <row r="127" spans="1:7" ht="9" customHeight="1">
      <c r="A127" s="24"/>
      <c r="B127" s="24"/>
      <c r="C127" s="24"/>
      <c r="D127" s="24"/>
      <c r="E127" s="24"/>
      <c r="F127" s="24"/>
      <c r="G127" s="24"/>
    </row>
    <row r="128" ht="15.75" customHeight="1">
      <c r="A128" s="9" t="s">
        <v>23</v>
      </c>
    </row>
    <row r="129" spans="1:8" ht="12.75" customHeight="1">
      <c r="A129" s="83" t="s">
        <v>7</v>
      </c>
      <c r="B129" s="83" t="s">
        <v>86</v>
      </c>
      <c r="C129" s="83" t="s">
        <v>87</v>
      </c>
      <c r="D129" s="83" t="s">
        <v>88</v>
      </c>
      <c r="E129" s="83" t="s">
        <v>89</v>
      </c>
      <c r="F129" s="83" t="s">
        <v>8</v>
      </c>
      <c r="G129" s="83" t="s">
        <v>90</v>
      </c>
      <c r="H129" s="83" t="s">
        <v>9</v>
      </c>
    </row>
    <row r="130" spans="1:8" ht="13.5" customHeight="1">
      <c r="A130" s="83"/>
      <c r="B130" s="83"/>
      <c r="C130" s="83"/>
      <c r="D130" s="83"/>
      <c r="E130" s="83"/>
      <c r="F130" s="83"/>
      <c r="G130" s="83"/>
      <c r="H130" s="83"/>
    </row>
    <row r="131" spans="1:8" ht="12.75" customHeight="1">
      <c r="A131" s="83"/>
      <c r="B131" s="83"/>
      <c r="C131" s="83"/>
      <c r="D131" s="83"/>
      <c r="E131" s="83"/>
      <c r="F131" s="83"/>
      <c r="G131" s="83"/>
      <c r="H131" s="83"/>
    </row>
    <row r="132" spans="1:8" ht="6" customHeight="1">
      <c r="A132" s="83"/>
      <c r="B132" s="83"/>
      <c r="C132" s="83"/>
      <c r="D132" s="83"/>
      <c r="E132" s="83"/>
      <c r="F132" s="83"/>
      <c r="G132" s="83"/>
      <c r="H132" s="83"/>
    </row>
    <row r="133" spans="1:11" ht="12.75">
      <c r="A133" s="83"/>
      <c r="B133" s="83"/>
      <c r="C133" s="83"/>
      <c r="D133" s="83"/>
      <c r="E133" s="83"/>
      <c r="F133" s="83"/>
      <c r="G133" s="83"/>
      <c r="H133" s="83"/>
      <c r="K133" s="54"/>
    </row>
    <row r="134" spans="1:8" ht="12.75" customHeight="1" hidden="1">
      <c r="A134" s="83"/>
      <c r="B134" s="83"/>
      <c r="C134" s="83"/>
      <c r="D134" s="83"/>
      <c r="E134" s="83"/>
      <c r="F134" s="83"/>
      <c r="G134" s="83"/>
      <c r="H134" s="83"/>
    </row>
    <row r="135" spans="1:8" ht="31.5" customHeight="1">
      <c r="A135" s="45" t="s">
        <v>12</v>
      </c>
      <c r="B135" s="27">
        <f>B136+B137+B138+B139+B140+B141+B142+B143</f>
        <v>1278719103.6000001</v>
      </c>
      <c r="C135" s="27">
        <f>C136+C137+C138+C139+C140+C141+C142+C143</f>
        <v>556497445.5</v>
      </c>
      <c r="D135" s="27">
        <f>D136+D137+D138+D139+D140+D141+D142+D143</f>
        <v>313740000</v>
      </c>
      <c r="E135" s="67">
        <f>E136+E137+E138+E139+E140+E141+E142+E143</f>
        <v>793278339.23</v>
      </c>
      <c r="F135" s="12">
        <f aca="true" t="shared" si="1" ref="F135:F143">C135/B135*100</f>
        <v>43.51991332054734</v>
      </c>
      <c r="G135" s="12">
        <f aca="true" t="shared" si="2" ref="G135:G143">E135/D135*100</f>
        <v>252.8457765123988</v>
      </c>
      <c r="H135" s="12">
        <f aca="true" t="shared" si="3" ref="H135:H143">(E135-C135)/C135*100</f>
        <v>42.54842419218257</v>
      </c>
    </row>
    <row r="136" spans="1:8" ht="35.25" customHeight="1">
      <c r="A136" s="28" t="s">
        <v>24</v>
      </c>
      <c r="B136" s="29">
        <v>215450906.12</v>
      </c>
      <c r="C136" s="31">
        <v>93814806</v>
      </c>
      <c r="D136" s="30">
        <v>20558000</v>
      </c>
      <c r="E136" s="68">
        <f>89583.24+124901829.52</f>
        <v>124991412.75999999</v>
      </c>
      <c r="F136" s="32">
        <f t="shared" si="1"/>
        <v>43.54347247337537</v>
      </c>
      <c r="G136" s="22">
        <f t="shared" si="2"/>
        <v>607.9940303531472</v>
      </c>
      <c r="H136" s="22">
        <f t="shared" si="3"/>
        <v>33.232075073523035</v>
      </c>
    </row>
    <row r="137" spans="1:8" ht="36" customHeight="1">
      <c r="A137" s="28" t="s">
        <v>25</v>
      </c>
      <c r="B137" s="29">
        <v>844563296.48</v>
      </c>
      <c r="C137" s="31">
        <v>379197585.3</v>
      </c>
      <c r="D137" s="30">
        <v>184855000</v>
      </c>
      <c r="E137" s="68">
        <f>24591906.09+124498750.55+387713654.15</f>
        <v>536804310.78999996</v>
      </c>
      <c r="F137" s="32">
        <f t="shared" si="1"/>
        <v>44.898657907634956</v>
      </c>
      <c r="G137" s="22">
        <f t="shared" si="2"/>
        <v>290.39209693543586</v>
      </c>
      <c r="H137" s="22">
        <f t="shared" si="3"/>
        <v>41.563219703867645</v>
      </c>
    </row>
    <row r="138" spans="1:8" ht="18.75" customHeight="1">
      <c r="A138" s="28" t="s">
        <v>26</v>
      </c>
      <c r="B138" s="29">
        <v>2863892.32</v>
      </c>
      <c r="C138" s="31">
        <v>945825</v>
      </c>
      <c r="D138" s="30">
        <v>1454000</v>
      </c>
      <c r="E138" s="68">
        <f>1458079.96+1172358.81</f>
        <v>2630438.77</v>
      </c>
      <c r="F138" s="32">
        <f t="shared" si="1"/>
        <v>33.02585762023343</v>
      </c>
      <c r="G138" s="22">
        <f t="shared" si="2"/>
        <v>180.9105068775791</v>
      </c>
      <c r="H138" s="22">
        <f t="shared" si="3"/>
        <v>178.11051410144583</v>
      </c>
    </row>
    <row r="139" spans="1:8" ht="21" customHeight="1">
      <c r="A139" s="28" t="s">
        <v>27</v>
      </c>
      <c r="B139" s="29">
        <v>4326502.44</v>
      </c>
      <c r="C139" s="31">
        <v>1815905</v>
      </c>
      <c r="D139" s="30">
        <v>6058000</v>
      </c>
      <c r="E139" s="68">
        <f>2801.13+262411.08+1237269.28</f>
        <v>1502481.49</v>
      </c>
      <c r="F139" s="32">
        <f t="shared" si="1"/>
        <v>41.97166244981939</v>
      </c>
      <c r="G139" s="22">
        <f t="shared" si="2"/>
        <v>24.801609276989105</v>
      </c>
      <c r="H139" s="22">
        <f t="shared" si="3"/>
        <v>-17.259906768250545</v>
      </c>
    </row>
    <row r="140" spans="1:8" ht="27" customHeight="1">
      <c r="A140" s="28" t="s">
        <v>28</v>
      </c>
      <c r="B140" s="29">
        <v>182289957.81</v>
      </c>
      <c r="C140" s="31">
        <v>68681190.2</v>
      </c>
      <c r="D140" s="30">
        <v>90623000</v>
      </c>
      <c r="E140" s="68">
        <f>9358915.81+37208551.66+51101621.06+14406551.47</f>
        <v>112075640</v>
      </c>
      <c r="F140" s="32">
        <f t="shared" si="1"/>
        <v>37.67689181846545</v>
      </c>
      <c r="G140" s="22">
        <f t="shared" si="2"/>
        <v>123.67240104609205</v>
      </c>
      <c r="H140" s="22">
        <f t="shared" si="3"/>
        <v>63.18243710342689</v>
      </c>
    </row>
    <row r="141" spans="1:8" ht="23.25" customHeight="1">
      <c r="A141" s="28" t="s">
        <v>29</v>
      </c>
      <c r="B141" s="29">
        <v>1971650.97</v>
      </c>
      <c r="C141" s="31">
        <v>508154</v>
      </c>
      <c r="D141" s="30">
        <v>423000</v>
      </c>
      <c r="E141" s="68">
        <v>761768.76</v>
      </c>
      <c r="F141" s="32">
        <f t="shared" si="1"/>
        <v>25.773020059427658</v>
      </c>
      <c r="G141" s="22">
        <f t="shared" si="2"/>
        <v>180.08717730496454</v>
      </c>
      <c r="H141" s="22">
        <f t="shared" si="3"/>
        <v>49.909035449883305</v>
      </c>
    </row>
    <row r="142" spans="1:8" ht="47.25" customHeight="1">
      <c r="A142" s="28" t="s">
        <v>30</v>
      </c>
      <c r="B142" s="29">
        <v>21661002.98</v>
      </c>
      <c r="C142" s="31">
        <v>9192009</v>
      </c>
      <c r="D142" s="30">
        <v>6746000</v>
      </c>
      <c r="E142" s="68">
        <f>7938483.35+3644656.6+336587.62</f>
        <v>11919727.569999998</v>
      </c>
      <c r="F142" s="32">
        <f t="shared" si="1"/>
        <v>42.43574966721139</v>
      </c>
      <c r="G142" s="22">
        <f t="shared" si="2"/>
        <v>176.69326371182922</v>
      </c>
      <c r="H142" s="22">
        <f t="shared" si="3"/>
        <v>29.67489011379339</v>
      </c>
    </row>
    <row r="143" spans="1:8" ht="38.25" customHeight="1">
      <c r="A143" s="28" t="s">
        <v>31</v>
      </c>
      <c r="B143" s="29">
        <v>5591894.48</v>
      </c>
      <c r="C143" s="31">
        <v>2341971</v>
      </c>
      <c r="D143" s="30">
        <v>3023000</v>
      </c>
      <c r="E143" s="68">
        <f>343764.97+2248794.12</f>
        <v>2592559.09</v>
      </c>
      <c r="F143" s="32">
        <f t="shared" si="1"/>
        <v>41.88153064004169</v>
      </c>
      <c r="G143" s="22">
        <f t="shared" si="2"/>
        <v>85.76113430367185</v>
      </c>
      <c r="H143" s="22">
        <f t="shared" si="3"/>
        <v>10.699880143690928</v>
      </c>
    </row>
    <row r="144" ht="9" customHeight="1"/>
    <row r="145" spans="1:8" ht="22.5" customHeight="1">
      <c r="A145" s="84" t="s">
        <v>130</v>
      </c>
      <c r="B145" s="84"/>
      <c r="C145" s="84"/>
      <c r="D145" s="84"/>
      <c r="E145" s="84"/>
      <c r="F145" s="84"/>
      <c r="G145" s="84"/>
      <c r="H145" s="84"/>
    </row>
    <row r="146" spans="1:8" ht="16.5" customHeight="1">
      <c r="A146" s="86" t="s">
        <v>92</v>
      </c>
      <c r="B146" s="86"/>
      <c r="C146" s="86"/>
      <c r="D146" s="86"/>
      <c r="E146" s="86"/>
      <c r="F146" s="86"/>
      <c r="G146" s="86"/>
      <c r="H146" s="86"/>
    </row>
    <row r="147" spans="1:8" ht="12.75" customHeight="1">
      <c r="A147" s="86"/>
      <c r="B147" s="86"/>
      <c r="C147" s="86"/>
      <c r="D147" s="86"/>
      <c r="E147" s="86"/>
      <c r="F147" s="86"/>
      <c r="G147" s="86"/>
      <c r="H147" s="86"/>
    </row>
    <row r="148" spans="1:8" ht="7.5" customHeight="1">
      <c r="A148" s="86"/>
      <c r="B148" s="86"/>
      <c r="C148" s="86"/>
      <c r="D148" s="86"/>
      <c r="E148" s="86"/>
      <c r="F148" s="86"/>
      <c r="G148" s="86"/>
      <c r="H148" s="86"/>
    </row>
    <row r="149" spans="1:8" ht="9" customHeight="1">
      <c r="A149" s="86"/>
      <c r="B149" s="86"/>
      <c r="C149" s="86"/>
      <c r="D149" s="86"/>
      <c r="E149" s="86"/>
      <c r="F149" s="86"/>
      <c r="G149" s="86"/>
      <c r="H149" s="86"/>
    </row>
    <row r="150" spans="1:8" ht="9.75" customHeight="1">
      <c r="A150" s="26"/>
      <c r="B150" s="26"/>
      <c r="C150" s="26"/>
      <c r="D150" s="26"/>
      <c r="E150" s="26"/>
      <c r="F150" s="26"/>
      <c r="G150" s="26"/>
      <c r="H150" s="26"/>
    </row>
    <row r="151" spans="1:8" ht="19.5" customHeight="1">
      <c r="A151" s="79" t="s">
        <v>93</v>
      </c>
      <c r="B151" s="79"/>
      <c r="C151" s="79"/>
      <c r="D151" s="79"/>
      <c r="E151" s="79"/>
      <c r="F151" s="79"/>
      <c r="G151" s="79"/>
      <c r="H151" s="79"/>
    </row>
    <row r="152" spans="1:8" ht="9" customHeight="1">
      <c r="A152" s="79"/>
      <c r="B152" s="79"/>
      <c r="C152" s="79"/>
      <c r="D152" s="79"/>
      <c r="E152" s="79"/>
      <c r="F152" s="79"/>
      <c r="G152" s="79"/>
      <c r="H152" s="79"/>
    </row>
    <row r="153" spans="1:8" ht="9" customHeight="1">
      <c r="A153" s="24"/>
      <c r="B153" s="24"/>
      <c r="C153" s="24"/>
      <c r="D153" s="24"/>
      <c r="E153" s="24"/>
      <c r="F153" s="24"/>
      <c r="G153" s="24"/>
      <c r="H153" s="24"/>
    </row>
    <row r="154" spans="1:8" ht="14.25" customHeight="1">
      <c r="A154" s="9" t="s">
        <v>32</v>
      </c>
      <c r="B154" s="24"/>
      <c r="C154" s="24"/>
      <c r="D154" s="24"/>
      <c r="E154" s="24"/>
      <c r="F154" s="24"/>
      <c r="G154" s="24"/>
      <c r="H154" s="24"/>
    </row>
    <row r="155" spans="1:8" ht="6.75" customHeight="1">
      <c r="A155" s="83" t="s">
        <v>7</v>
      </c>
      <c r="B155" s="83" t="s">
        <v>86</v>
      </c>
      <c r="C155" s="83" t="s">
        <v>87</v>
      </c>
      <c r="D155" s="83" t="s">
        <v>88</v>
      </c>
      <c r="E155" s="83" t="s">
        <v>89</v>
      </c>
      <c r="F155" s="83" t="s">
        <v>8</v>
      </c>
      <c r="G155" s="83" t="s">
        <v>90</v>
      </c>
      <c r="H155" s="83" t="s">
        <v>9</v>
      </c>
    </row>
    <row r="156" spans="1:8" ht="21.75" customHeight="1">
      <c r="A156" s="83"/>
      <c r="B156" s="83"/>
      <c r="C156" s="83"/>
      <c r="D156" s="83"/>
      <c r="E156" s="83"/>
      <c r="F156" s="83"/>
      <c r="G156" s="83"/>
      <c r="H156" s="83"/>
    </row>
    <row r="157" spans="1:8" ht="9" customHeight="1">
      <c r="A157" s="83"/>
      <c r="B157" s="83"/>
      <c r="C157" s="83"/>
      <c r="D157" s="83"/>
      <c r="E157" s="83"/>
      <c r="F157" s="83"/>
      <c r="G157" s="83"/>
      <c r="H157" s="83"/>
    </row>
    <row r="158" spans="1:8" ht="6.75" customHeight="1">
      <c r="A158" s="83"/>
      <c r="B158" s="83"/>
      <c r="C158" s="83"/>
      <c r="D158" s="83"/>
      <c r="E158" s="83"/>
      <c r="F158" s="83"/>
      <c r="G158" s="83"/>
      <c r="H158" s="83"/>
    </row>
    <row r="159" spans="1:8" ht="16.5" customHeight="1">
      <c r="A159" s="83"/>
      <c r="B159" s="83"/>
      <c r="C159" s="83"/>
      <c r="D159" s="83"/>
      <c r="E159" s="83"/>
      <c r="F159" s="83"/>
      <c r="G159" s="83"/>
      <c r="H159" s="83"/>
    </row>
    <row r="160" spans="1:8" ht="12.75" customHeight="1" hidden="1">
      <c r="A160" s="83"/>
      <c r="B160" s="83"/>
      <c r="C160" s="83"/>
      <c r="D160" s="83"/>
      <c r="E160" s="83"/>
      <c r="F160" s="83"/>
      <c r="G160" s="83"/>
      <c r="H160" s="83"/>
    </row>
    <row r="161" spans="1:8" ht="24" customHeight="1">
      <c r="A161" s="33" t="s">
        <v>33</v>
      </c>
      <c r="B161" s="34">
        <f>B162</f>
        <v>0</v>
      </c>
      <c r="C161" s="34">
        <f>C162</f>
        <v>0</v>
      </c>
      <c r="D161" s="34">
        <f>D162</f>
        <v>1847000</v>
      </c>
      <c r="E161" s="69">
        <f>E162</f>
        <v>0</v>
      </c>
      <c r="F161" s="12">
        <v>0</v>
      </c>
      <c r="G161" s="12">
        <f>E161/D161*100</f>
        <v>0</v>
      </c>
      <c r="H161" s="12">
        <v>-100</v>
      </c>
    </row>
    <row r="162" spans="1:8" ht="25.5" customHeight="1">
      <c r="A162" s="28" t="s">
        <v>34</v>
      </c>
      <c r="B162" s="35">
        <v>0</v>
      </c>
      <c r="C162" s="35">
        <v>0</v>
      </c>
      <c r="D162" s="35">
        <v>1847000</v>
      </c>
      <c r="E162" s="70">
        <v>0</v>
      </c>
      <c r="F162" s="22">
        <v>0</v>
      </c>
      <c r="G162" s="12">
        <f>E162/D162*100</f>
        <v>0</v>
      </c>
      <c r="H162" s="22">
        <v>-100</v>
      </c>
    </row>
    <row r="163" spans="1:8" ht="12" customHeight="1">
      <c r="A163" s="36"/>
      <c r="B163" s="18"/>
      <c r="C163" s="37"/>
      <c r="D163" s="18"/>
      <c r="E163" s="37"/>
      <c r="F163" s="38"/>
      <c r="G163" s="39"/>
      <c r="H163" s="40" t="s">
        <v>35</v>
      </c>
    </row>
    <row r="164" spans="1:8" ht="22.5" customHeight="1">
      <c r="A164" s="84" t="s">
        <v>131</v>
      </c>
      <c r="B164" s="84"/>
      <c r="C164" s="84"/>
      <c r="D164" s="84"/>
      <c r="E164" s="84"/>
      <c r="F164" s="84"/>
      <c r="G164" s="84"/>
      <c r="H164" s="84"/>
    </row>
    <row r="165" spans="1:8" ht="12.75" customHeight="1">
      <c r="A165" s="86" t="s">
        <v>127</v>
      </c>
      <c r="B165" s="86"/>
      <c r="C165" s="86"/>
      <c r="D165" s="86"/>
      <c r="E165" s="86"/>
      <c r="F165" s="86"/>
      <c r="G165" s="86"/>
      <c r="H165" s="86"/>
    </row>
    <row r="166" spans="1:8" ht="12.75">
      <c r="A166" s="86"/>
      <c r="B166" s="86"/>
      <c r="C166" s="86"/>
      <c r="D166" s="86"/>
      <c r="E166" s="86"/>
      <c r="F166" s="86"/>
      <c r="G166" s="86"/>
      <c r="H166" s="86"/>
    </row>
    <row r="167" spans="1:8" ht="16.5" customHeight="1">
      <c r="A167" s="86"/>
      <c r="B167" s="86"/>
      <c r="C167" s="86"/>
      <c r="D167" s="86"/>
      <c r="E167" s="86"/>
      <c r="F167" s="86"/>
      <c r="G167" s="86"/>
      <c r="H167" s="86"/>
    </row>
    <row r="168" spans="1:8" ht="26.25" customHeight="1">
      <c r="A168" s="86"/>
      <c r="B168" s="86"/>
      <c r="C168" s="86"/>
      <c r="D168" s="86"/>
      <c r="E168" s="86"/>
      <c r="F168" s="86"/>
      <c r="G168" s="86"/>
      <c r="H168" s="86"/>
    </row>
    <row r="169" spans="1:8" ht="15">
      <c r="A169" s="55"/>
      <c r="B169" s="55"/>
      <c r="C169" s="55"/>
      <c r="D169" s="55"/>
      <c r="E169" s="55"/>
      <c r="F169" s="55"/>
      <c r="G169" s="55"/>
      <c r="H169" s="55"/>
    </row>
    <row r="170" spans="1:8" ht="12.75">
      <c r="A170" s="79" t="s">
        <v>110</v>
      </c>
      <c r="B170" s="79"/>
      <c r="C170" s="79"/>
      <c r="D170" s="79"/>
      <c r="E170" s="79"/>
      <c r="F170" s="79"/>
      <c r="G170" s="79"/>
      <c r="H170" s="79"/>
    </row>
    <row r="171" spans="1:8" ht="28.5" customHeight="1">
      <c r="A171" s="79"/>
      <c r="B171" s="79"/>
      <c r="C171" s="79"/>
      <c r="D171" s="79"/>
      <c r="E171" s="79"/>
      <c r="F171" s="79"/>
      <c r="G171" s="79"/>
      <c r="H171" s="79"/>
    </row>
    <row r="172" spans="1:8" ht="17.25" customHeight="1">
      <c r="A172" s="24"/>
      <c r="B172" s="24"/>
      <c r="C172" s="24"/>
      <c r="D172" s="24"/>
      <c r="E172" s="24"/>
      <c r="F172" s="24"/>
      <c r="G172" s="24"/>
      <c r="H172" s="24"/>
    </row>
    <row r="173" ht="23.25" customHeight="1">
      <c r="A173" s="9" t="s">
        <v>36</v>
      </c>
    </row>
    <row r="174" spans="1:8" ht="15.75" customHeight="1">
      <c r="A174" s="83" t="s">
        <v>7</v>
      </c>
      <c r="B174" s="83" t="s">
        <v>86</v>
      </c>
      <c r="C174" s="83" t="s">
        <v>87</v>
      </c>
      <c r="D174" s="83" t="s">
        <v>88</v>
      </c>
      <c r="E174" s="83" t="s">
        <v>89</v>
      </c>
      <c r="F174" s="83" t="s">
        <v>8</v>
      </c>
      <c r="G174" s="83" t="s">
        <v>90</v>
      </c>
      <c r="H174" s="83" t="s">
        <v>9</v>
      </c>
    </row>
    <row r="175" spans="1:8" ht="9.75" customHeight="1">
      <c r="A175" s="83"/>
      <c r="B175" s="83"/>
      <c r="C175" s="83"/>
      <c r="D175" s="83"/>
      <c r="E175" s="83"/>
      <c r="F175" s="83"/>
      <c r="G175" s="83"/>
      <c r="H175" s="83"/>
    </row>
    <row r="176" spans="1:8" ht="7.5" customHeight="1">
      <c r="A176" s="83"/>
      <c r="B176" s="83"/>
      <c r="C176" s="83"/>
      <c r="D176" s="83"/>
      <c r="E176" s="83"/>
      <c r="F176" s="83"/>
      <c r="G176" s="83"/>
      <c r="H176" s="83"/>
    </row>
    <row r="177" spans="1:8" ht="12.75">
      <c r="A177" s="83"/>
      <c r="B177" s="83"/>
      <c r="C177" s="83"/>
      <c r="D177" s="83"/>
      <c r="E177" s="83"/>
      <c r="F177" s="83"/>
      <c r="G177" s="83"/>
      <c r="H177" s="83"/>
    </row>
    <row r="178" spans="1:8" ht="7.5" customHeight="1">
      <c r="A178" s="83"/>
      <c r="B178" s="83"/>
      <c r="C178" s="83"/>
      <c r="D178" s="83"/>
      <c r="E178" s="83"/>
      <c r="F178" s="83"/>
      <c r="G178" s="83"/>
      <c r="H178" s="83"/>
    </row>
    <row r="179" spans="1:8" ht="7.5" customHeight="1">
      <c r="A179" s="83"/>
      <c r="B179" s="83"/>
      <c r="C179" s="83"/>
      <c r="D179" s="83"/>
      <c r="E179" s="83"/>
      <c r="F179" s="83"/>
      <c r="G179" s="83"/>
      <c r="H179" s="83"/>
    </row>
    <row r="180" spans="1:8" ht="45.75" customHeight="1">
      <c r="A180" s="10" t="s">
        <v>37</v>
      </c>
      <c r="B180" s="11">
        <f>B181+B182+B183+B184</f>
        <v>950657450.94</v>
      </c>
      <c r="C180" s="11">
        <f>C181+C182+C183+C184</f>
        <v>437076632</v>
      </c>
      <c r="D180" s="11">
        <f>D181+D182+D183+D184</f>
        <v>635713000</v>
      </c>
      <c r="E180" s="66">
        <f>E181+E182+E183+E184</f>
        <v>370643823.52</v>
      </c>
      <c r="F180" s="12">
        <f>C180/B180*100</f>
        <v>45.97624849706098</v>
      </c>
      <c r="G180" s="12">
        <f>E180/D180*100</f>
        <v>58.30364071837448</v>
      </c>
      <c r="H180" s="12">
        <f>(E180-C180)/C180*100</f>
        <v>-15.199350323537777</v>
      </c>
    </row>
    <row r="181" spans="1:8" ht="30.75" customHeight="1">
      <c r="A181" s="28" t="s">
        <v>38</v>
      </c>
      <c r="B181" s="21">
        <v>72550036.5</v>
      </c>
      <c r="C181" s="41">
        <v>18163242</v>
      </c>
      <c r="D181" s="42">
        <v>74262000</v>
      </c>
      <c r="E181" s="71">
        <f>8680629.26+5269713.27+13793294.83</f>
        <v>27743637.36</v>
      </c>
      <c r="F181" s="22">
        <f>C181/B181*100</f>
        <v>25.035469141355982</v>
      </c>
      <c r="G181" s="22">
        <f>E181/D181*100</f>
        <v>37.35913032237214</v>
      </c>
      <c r="H181" s="22">
        <f>(E181-C181)/C181*100</f>
        <v>52.746064606748064</v>
      </c>
    </row>
    <row r="182" spans="1:8" ht="41.25" customHeight="1">
      <c r="A182" s="28" t="s">
        <v>39</v>
      </c>
      <c r="B182" s="21">
        <v>855503927.72</v>
      </c>
      <c r="C182" s="41">
        <v>414039093</v>
      </c>
      <c r="D182" s="42">
        <v>517251000</v>
      </c>
      <c r="E182" s="71">
        <f>144805879.57+183313003.43+5342653.46</f>
        <v>333461536.46</v>
      </c>
      <c r="F182" s="22">
        <f>C182/B182*100</f>
        <v>48.397100186723144</v>
      </c>
      <c r="G182" s="22">
        <f>E182/D182*100</f>
        <v>64.4680312768849</v>
      </c>
      <c r="H182" s="22">
        <f>(E182-C182)/C182*100</f>
        <v>-19.46134022180365</v>
      </c>
    </row>
    <row r="183" spans="1:8" ht="42" customHeight="1">
      <c r="A183" s="28" t="s">
        <v>40</v>
      </c>
      <c r="B183" s="21">
        <v>5575131.53</v>
      </c>
      <c r="C183" s="41">
        <v>2024037</v>
      </c>
      <c r="D183" s="42">
        <v>7200000</v>
      </c>
      <c r="E183" s="71">
        <f>2217573.58</f>
        <v>2217573.58</v>
      </c>
      <c r="F183" s="22">
        <f>C183/B183*100</f>
        <v>36.3047398811773</v>
      </c>
      <c r="G183" s="22">
        <f>E183/D183*100</f>
        <v>30.79963305555556</v>
      </c>
      <c r="H183" s="22">
        <f>(E183-C183)/C183*100</f>
        <v>9.561909194347736</v>
      </c>
    </row>
    <row r="184" spans="1:8" ht="36">
      <c r="A184" s="20" t="s">
        <v>41</v>
      </c>
      <c r="B184" s="21">
        <v>17028355.19</v>
      </c>
      <c r="C184" s="41">
        <v>2850260</v>
      </c>
      <c r="D184" s="42">
        <v>37000000</v>
      </c>
      <c r="E184" s="71">
        <f>5497156.78+1160898.71+563020.63</f>
        <v>7221076.12</v>
      </c>
      <c r="F184" s="22">
        <f>C184/B184*100</f>
        <v>16.738316579594436</v>
      </c>
      <c r="G184" s="22">
        <f>E184/D184*100</f>
        <v>19.516421945945947</v>
      </c>
      <c r="H184" s="22">
        <f>(E184-C184)/C184*100</f>
        <v>153.34797948257352</v>
      </c>
    </row>
    <row r="195" ht="12.75" hidden="1"/>
    <row r="196" ht="12.75" hidden="1"/>
    <row r="197" ht="30" customHeight="1"/>
    <row r="198" ht="45.75" customHeight="1"/>
    <row r="199" ht="27" customHeight="1"/>
    <row r="201" ht="12.75" hidden="1"/>
    <row r="204" ht="12.75">
      <c r="H204" t="s">
        <v>42</v>
      </c>
    </row>
    <row r="206" ht="9.75" customHeight="1"/>
    <row r="207" spans="1:8" ht="17.25" customHeight="1">
      <c r="A207" s="82" t="s">
        <v>132</v>
      </c>
      <c r="B207" s="82"/>
      <c r="C207" s="82"/>
      <c r="D207" s="82"/>
      <c r="E207" s="82"/>
      <c r="F207" s="82"/>
      <c r="G207" s="82"/>
      <c r="H207" s="82"/>
    </row>
    <row r="208" ht="12.75" hidden="1"/>
    <row r="209" ht="16.5" customHeight="1"/>
    <row r="210" spans="1:8" ht="18.75" customHeight="1">
      <c r="A210" s="86" t="s">
        <v>126</v>
      </c>
      <c r="B210" s="86"/>
      <c r="C210" s="86"/>
      <c r="D210" s="86"/>
      <c r="E210" s="86"/>
      <c r="F210" s="86"/>
      <c r="G210" s="86"/>
      <c r="H210" s="86"/>
    </row>
    <row r="211" spans="1:8" ht="11.25" customHeight="1">
      <c r="A211" s="86"/>
      <c r="B211" s="86"/>
      <c r="C211" s="86"/>
      <c r="D211" s="86"/>
      <c r="E211" s="86"/>
      <c r="F211" s="86"/>
      <c r="G211" s="86"/>
      <c r="H211" s="86"/>
    </row>
    <row r="212" spans="1:8" ht="25.5" customHeight="1">
      <c r="A212" s="86"/>
      <c r="B212" s="86"/>
      <c r="C212" s="86"/>
      <c r="D212" s="86"/>
      <c r="E212" s="86"/>
      <c r="F212" s="86"/>
      <c r="G212" s="86"/>
      <c r="H212" s="86"/>
    </row>
    <row r="213" spans="1:8" ht="19.5" customHeight="1">
      <c r="A213" s="86"/>
      <c r="B213" s="86"/>
      <c r="C213" s="86"/>
      <c r="D213" s="86"/>
      <c r="E213" s="86"/>
      <c r="F213" s="86"/>
      <c r="G213" s="86"/>
      <c r="H213" s="86"/>
    </row>
    <row r="214" spans="1:8" ht="17.25" customHeight="1">
      <c r="A214" s="26"/>
      <c r="B214" s="26"/>
      <c r="C214" s="26"/>
      <c r="D214" s="26"/>
      <c r="E214" s="26"/>
      <c r="F214" s="26"/>
      <c r="G214" s="26"/>
      <c r="H214" s="26"/>
    </row>
    <row r="215" spans="1:8" ht="20.25" customHeight="1">
      <c r="A215" s="87" t="s">
        <v>94</v>
      </c>
      <c r="B215" s="87"/>
      <c r="C215" s="87"/>
      <c r="D215" s="87"/>
      <c r="E215" s="87"/>
      <c r="F215" s="87"/>
      <c r="G215" s="87"/>
      <c r="H215" s="87"/>
    </row>
    <row r="216" spans="1:8" ht="12.75" customHeight="1">
      <c r="A216" s="87"/>
      <c r="B216" s="87"/>
      <c r="C216" s="87"/>
      <c r="D216" s="87"/>
      <c r="E216" s="87"/>
      <c r="F216" s="87"/>
      <c r="G216" s="87"/>
      <c r="H216" s="87"/>
    </row>
    <row r="217" spans="1:8" ht="18.75" customHeight="1">
      <c r="A217" s="8"/>
      <c r="B217" s="8"/>
      <c r="C217" s="8"/>
      <c r="D217" s="8"/>
      <c r="E217" s="8"/>
      <c r="F217" s="8"/>
      <c r="G217" s="8"/>
      <c r="H217" s="8"/>
    </row>
    <row r="218" spans="1:8" ht="15">
      <c r="A218" s="43" t="s">
        <v>43</v>
      </c>
      <c r="B218" s="26"/>
      <c r="C218" s="26"/>
      <c r="D218" s="26"/>
      <c r="E218" s="26"/>
      <c r="F218" s="26"/>
      <c r="G218" s="26"/>
      <c r="H218" s="26"/>
    </row>
    <row r="219" spans="1:8" ht="24" customHeight="1">
      <c r="A219" s="83" t="s">
        <v>7</v>
      </c>
      <c r="B219" s="83" t="s">
        <v>86</v>
      </c>
      <c r="C219" s="83" t="s">
        <v>87</v>
      </c>
      <c r="D219" s="83" t="s">
        <v>88</v>
      </c>
      <c r="E219" s="83" t="s">
        <v>89</v>
      </c>
      <c r="F219" s="83" t="s">
        <v>8</v>
      </c>
      <c r="G219" s="83" t="s">
        <v>90</v>
      </c>
      <c r="H219" s="83" t="s">
        <v>9</v>
      </c>
    </row>
    <row r="220" spans="1:8" ht="12.75">
      <c r="A220" s="83"/>
      <c r="B220" s="83"/>
      <c r="C220" s="83"/>
      <c r="D220" s="83"/>
      <c r="E220" s="83"/>
      <c r="F220" s="83"/>
      <c r="G220" s="83"/>
      <c r="H220" s="83"/>
    </row>
    <row r="221" spans="1:8" ht="12.75">
      <c r="A221" s="83"/>
      <c r="B221" s="83"/>
      <c r="C221" s="83"/>
      <c r="D221" s="83"/>
      <c r="E221" s="83"/>
      <c r="F221" s="83"/>
      <c r="G221" s="83"/>
      <c r="H221" s="83"/>
    </row>
    <row r="222" spans="1:8" ht="10.5" customHeight="1">
      <c r="A222" s="83"/>
      <c r="B222" s="83"/>
      <c r="C222" s="83"/>
      <c r="D222" s="83"/>
      <c r="E222" s="83"/>
      <c r="F222" s="83"/>
      <c r="G222" s="83"/>
      <c r="H222" s="83"/>
    </row>
    <row r="223" spans="1:8" ht="9" customHeight="1">
      <c r="A223" s="83"/>
      <c r="B223" s="83"/>
      <c r="C223" s="83"/>
      <c r="D223" s="83"/>
      <c r="E223" s="83"/>
      <c r="F223" s="83"/>
      <c r="G223" s="83"/>
      <c r="H223" s="83"/>
    </row>
    <row r="224" spans="1:8" ht="12" customHeight="1">
      <c r="A224" s="83"/>
      <c r="B224" s="83"/>
      <c r="C224" s="83"/>
      <c r="D224" s="83"/>
      <c r="E224" s="83"/>
      <c r="F224" s="83"/>
      <c r="G224" s="83"/>
      <c r="H224" s="83"/>
    </row>
    <row r="225" spans="1:8" ht="51" customHeight="1">
      <c r="A225" s="44" t="s">
        <v>44</v>
      </c>
      <c r="B225" s="11">
        <v>224968595.68</v>
      </c>
      <c r="C225" s="11">
        <v>99140672</v>
      </c>
      <c r="D225" s="11">
        <v>500000</v>
      </c>
      <c r="E225" s="66">
        <v>145419974.62</v>
      </c>
      <c r="F225" s="12">
        <f aca="true" t="shared" si="4" ref="F225:F231">C225/B225*100</f>
        <v>44.068671762977864</v>
      </c>
      <c r="G225" s="12">
        <f aca="true" t="shared" si="5" ref="G225:G231">E225/D225*100</f>
        <v>29083.994924000002</v>
      </c>
      <c r="H225" s="12">
        <f aca="true" t="shared" si="6" ref="H225:H231">(E225-C225)/C225*100</f>
        <v>46.68044071760983</v>
      </c>
    </row>
    <row r="226" spans="1:8" ht="52.5" customHeight="1">
      <c r="A226" s="45" t="s">
        <v>45</v>
      </c>
      <c r="B226" s="11">
        <v>1098246383.77</v>
      </c>
      <c r="C226" s="11">
        <v>431542168.5</v>
      </c>
      <c r="D226" s="11">
        <v>66434000</v>
      </c>
      <c r="E226" s="66">
        <v>610606107.32</v>
      </c>
      <c r="F226" s="12">
        <f t="shared" si="4"/>
        <v>39.29374818596039</v>
      </c>
      <c r="G226" s="12">
        <f t="shared" si="5"/>
        <v>919.1168788873168</v>
      </c>
      <c r="H226" s="12">
        <f t="shared" si="6"/>
        <v>41.493960936056254</v>
      </c>
    </row>
    <row r="227" spans="1:8" ht="49.5" customHeight="1">
      <c r="A227" s="45" t="s">
        <v>46</v>
      </c>
      <c r="B227" s="11">
        <v>1038715214.16</v>
      </c>
      <c r="C227" s="11">
        <v>405118222.5</v>
      </c>
      <c r="D227" s="13">
        <v>890002000</v>
      </c>
      <c r="E227" s="66">
        <v>531860619.59</v>
      </c>
      <c r="F227" s="12">
        <f t="shared" si="4"/>
        <v>39.00185700347286</v>
      </c>
      <c r="G227" s="12">
        <f t="shared" si="5"/>
        <v>59.759485887672156</v>
      </c>
      <c r="H227" s="12">
        <f t="shared" si="6"/>
        <v>31.285286627658415</v>
      </c>
    </row>
    <row r="228" spans="1:8" ht="41.25" customHeight="1">
      <c r="A228" s="45" t="s">
        <v>47</v>
      </c>
      <c r="B228" s="11">
        <v>76834727.59</v>
      </c>
      <c r="C228" s="11">
        <v>30082266</v>
      </c>
      <c r="D228" s="11">
        <v>21532000</v>
      </c>
      <c r="E228" s="66">
        <v>44841052.61</v>
      </c>
      <c r="F228" s="12">
        <f t="shared" si="4"/>
        <v>39.15191339067777</v>
      </c>
      <c r="G228" s="12">
        <f t="shared" si="5"/>
        <v>208.25307732676944</v>
      </c>
      <c r="H228" s="12">
        <f t="shared" si="6"/>
        <v>49.06141914309248</v>
      </c>
    </row>
    <row r="229" spans="1:8" ht="41.25" customHeight="1">
      <c r="A229" s="45" t="s">
        <v>48</v>
      </c>
      <c r="B229" s="11">
        <v>29.72</v>
      </c>
      <c r="C229" s="66">
        <v>1</v>
      </c>
      <c r="D229" s="11">
        <v>11000</v>
      </c>
      <c r="E229" s="66">
        <v>131.19</v>
      </c>
      <c r="F229" s="12">
        <f t="shared" si="4"/>
        <v>3.3647375504710633</v>
      </c>
      <c r="G229" s="12">
        <f t="shared" si="5"/>
        <v>1.1926363636363635</v>
      </c>
      <c r="H229" s="12">
        <f t="shared" si="6"/>
        <v>13019</v>
      </c>
    </row>
    <row r="230" spans="1:8" ht="51.75" customHeight="1">
      <c r="A230" s="45" t="s">
        <v>49</v>
      </c>
      <c r="B230" s="11">
        <v>1599146.99</v>
      </c>
      <c r="C230" s="66">
        <v>1</v>
      </c>
      <c r="D230" s="11">
        <v>500000</v>
      </c>
      <c r="E230" s="66">
        <v>769891.72</v>
      </c>
      <c r="F230" s="12">
        <f t="shared" si="4"/>
        <v>6.253333847690887E-05</v>
      </c>
      <c r="G230" s="12">
        <f t="shared" si="5"/>
        <v>153.978344</v>
      </c>
      <c r="H230" s="12">
        <f t="shared" si="6"/>
        <v>76989072</v>
      </c>
    </row>
    <row r="231" spans="1:8" ht="33" customHeight="1">
      <c r="A231" s="45" t="s">
        <v>106</v>
      </c>
      <c r="B231" s="11">
        <f>(B225+B226+B227+B228+B229)-B230</f>
        <v>2437165803.9300003</v>
      </c>
      <c r="C231" s="11">
        <f>(C225+C226+C227+C228+C229)-C230</f>
        <v>965883329</v>
      </c>
      <c r="D231" s="11">
        <f>(D225+D226+D227+D228+D229)-D230</f>
        <v>977979000</v>
      </c>
      <c r="E231" s="66">
        <f>(E225+E226+E227+E228+E229)-E230</f>
        <v>1331957993.61</v>
      </c>
      <c r="F231" s="12">
        <f t="shared" si="4"/>
        <v>39.63141643635756</v>
      </c>
      <c r="G231" s="12">
        <f t="shared" si="5"/>
        <v>136.19494831790865</v>
      </c>
      <c r="H231" s="12">
        <f t="shared" si="6"/>
        <v>37.90050553921507</v>
      </c>
    </row>
    <row r="233" ht="9" customHeight="1"/>
    <row r="234" ht="9" customHeight="1"/>
    <row r="235" ht="37.5" customHeight="1"/>
    <row r="236" ht="42" customHeight="1">
      <c r="H236" t="s">
        <v>50</v>
      </c>
    </row>
    <row r="237" spans="1:8" ht="35.25" customHeight="1">
      <c r="A237" s="82" t="s">
        <v>134</v>
      </c>
      <c r="B237" s="82"/>
      <c r="C237" s="82"/>
      <c r="D237" s="82"/>
      <c r="E237" s="82"/>
      <c r="F237" s="82"/>
      <c r="G237" s="82"/>
      <c r="H237" s="82"/>
    </row>
    <row r="238" spans="1:8" ht="12.75" customHeight="1">
      <c r="A238" s="86" t="s">
        <v>117</v>
      </c>
      <c r="B238" s="86"/>
      <c r="C238" s="86"/>
      <c r="D238" s="86"/>
      <c r="E238" s="86"/>
      <c r="F238" s="86"/>
      <c r="G238" s="86"/>
      <c r="H238" s="86"/>
    </row>
    <row r="239" spans="1:8" ht="18" customHeight="1">
      <c r="A239" s="86"/>
      <c r="B239" s="86"/>
      <c r="C239" s="86"/>
      <c r="D239" s="86"/>
      <c r="E239" s="86"/>
      <c r="F239" s="86"/>
      <c r="G239" s="86"/>
      <c r="H239" s="86"/>
    </row>
    <row r="240" spans="1:8" ht="15" customHeight="1">
      <c r="A240" s="86"/>
      <c r="B240" s="86"/>
      <c r="C240" s="86"/>
      <c r="D240" s="86"/>
      <c r="E240" s="86"/>
      <c r="F240" s="86"/>
      <c r="G240" s="86"/>
      <c r="H240" s="86"/>
    </row>
    <row r="241" spans="1:8" ht="15" customHeight="1">
      <c r="A241" s="86"/>
      <c r="B241" s="86"/>
      <c r="C241" s="86"/>
      <c r="D241" s="86"/>
      <c r="E241" s="86"/>
      <c r="F241" s="86"/>
      <c r="G241" s="86"/>
      <c r="H241" s="86"/>
    </row>
    <row r="242" spans="1:8" ht="15" customHeight="1">
      <c r="A242" s="26"/>
      <c r="B242" s="26"/>
      <c r="C242" s="26"/>
      <c r="D242" s="26"/>
      <c r="E242" s="26"/>
      <c r="F242" s="26"/>
      <c r="G242" s="26"/>
      <c r="H242" s="26"/>
    </row>
    <row r="243" spans="1:8" ht="6" customHeight="1">
      <c r="A243" s="79" t="s">
        <v>114</v>
      </c>
      <c r="B243" s="79"/>
      <c r="C243" s="79"/>
      <c r="D243" s="79"/>
      <c r="E243" s="79"/>
      <c r="F243" s="79"/>
      <c r="G243" s="79"/>
      <c r="H243" s="79"/>
    </row>
    <row r="244" spans="1:8" ht="12.75">
      <c r="A244" s="79"/>
      <c r="B244" s="79"/>
      <c r="C244" s="79"/>
      <c r="D244" s="79"/>
      <c r="E244" s="79"/>
      <c r="F244" s="79"/>
      <c r="G244" s="79"/>
      <c r="H244" s="79"/>
    </row>
    <row r="245" spans="1:8" ht="15" hidden="1">
      <c r="A245" s="24"/>
      <c r="B245" s="24"/>
      <c r="C245" s="24"/>
      <c r="D245" s="24"/>
      <c r="E245" s="24"/>
      <c r="F245" s="24"/>
      <c r="G245" s="24"/>
      <c r="H245" s="24"/>
    </row>
    <row r="246" spans="1:8" ht="12" customHeight="1">
      <c r="A246" s="43" t="s">
        <v>51</v>
      </c>
      <c r="B246" s="55"/>
      <c r="C246" s="55"/>
      <c r="D246" s="55"/>
      <c r="E246" s="55"/>
      <c r="F246" s="55"/>
      <c r="G246" s="55"/>
      <c r="H246" s="55"/>
    </row>
    <row r="247" spans="1:8" ht="4.5" customHeight="1">
      <c r="A247" s="88" t="s">
        <v>7</v>
      </c>
      <c r="B247" s="83" t="s">
        <v>86</v>
      </c>
      <c r="C247" s="83" t="s">
        <v>87</v>
      </c>
      <c r="D247" s="83" t="s">
        <v>88</v>
      </c>
      <c r="E247" s="83" t="s">
        <v>89</v>
      </c>
      <c r="F247" s="83" t="s">
        <v>8</v>
      </c>
      <c r="G247" s="83" t="s">
        <v>90</v>
      </c>
      <c r="H247" s="83" t="s">
        <v>9</v>
      </c>
    </row>
    <row r="248" spans="1:8" ht="17.25" customHeight="1">
      <c r="A248" s="89"/>
      <c r="B248" s="83"/>
      <c r="C248" s="83"/>
      <c r="D248" s="83"/>
      <c r="E248" s="83"/>
      <c r="F248" s="83"/>
      <c r="G248" s="83"/>
      <c r="H248" s="83"/>
    </row>
    <row r="249" spans="1:8" ht="7.5" customHeight="1">
      <c r="A249" s="89"/>
      <c r="B249" s="83"/>
      <c r="C249" s="83"/>
      <c r="D249" s="83"/>
      <c r="E249" s="83"/>
      <c r="F249" s="83"/>
      <c r="G249" s="83"/>
      <c r="H249" s="83"/>
    </row>
    <row r="250" spans="1:8" ht="15" customHeight="1">
      <c r="A250" s="89"/>
      <c r="B250" s="83"/>
      <c r="C250" s="83"/>
      <c r="D250" s="83"/>
      <c r="E250" s="83"/>
      <c r="F250" s="83"/>
      <c r="G250" s="83"/>
      <c r="H250" s="83"/>
    </row>
    <row r="251" spans="1:8" ht="12.75">
      <c r="A251" s="89"/>
      <c r="B251" s="83"/>
      <c r="C251" s="83"/>
      <c r="D251" s="83"/>
      <c r="E251" s="83"/>
      <c r="F251" s="83"/>
      <c r="G251" s="83"/>
      <c r="H251" s="83"/>
    </row>
    <row r="252" spans="1:8" ht="30" customHeight="1">
      <c r="A252" s="90"/>
      <c r="B252" s="83"/>
      <c r="C252" s="83"/>
      <c r="D252" s="83"/>
      <c r="E252" s="83"/>
      <c r="F252" s="83"/>
      <c r="G252" s="83"/>
      <c r="H252" s="83"/>
    </row>
    <row r="253" spans="1:14" ht="33" customHeight="1">
      <c r="A253" s="44" t="s">
        <v>44</v>
      </c>
      <c r="B253" s="11">
        <f>B254</f>
        <v>224968595.68</v>
      </c>
      <c r="C253" s="11">
        <f>C254</f>
        <v>99140672</v>
      </c>
      <c r="D253" s="11">
        <f>D254</f>
        <v>500000</v>
      </c>
      <c r="E253" s="66">
        <f>E254</f>
        <v>145419974.62</v>
      </c>
      <c r="F253" s="12">
        <f>C253/B253*100</f>
        <v>44.068671762977864</v>
      </c>
      <c r="G253" s="12">
        <f>E253/D253*100</f>
        <v>29083.994924000002</v>
      </c>
      <c r="H253" s="12">
        <f>(E253-C253)/C253*100</f>
        <v>46.68044071760983</v>
      </c>
      <c r="N253" t="s">
        <v>111</v>
      </c>
    </row>
    <row r="254" spans="1:8" ht="21.75" customHeight="1">
      <c r="A254" s="28" t="s">
        <v>52</v>
      </c>
      <c r="B254" s="21">
        <v>224968595.68</v>
      </c>
      <c r="C254" s="21">
        <v>99140672</v>
      </c>
      <c r="D254" s="21">
        <v>500000</v>
      </c>
      <c r="E254" s="72">
        <v>145419974.62</v>
      </c>
      <c r="F254" s="22">
        <f>C254/B254*100</f>
        <v>44.068671762977864</v>
      </c>
      <c r="G254" s="22">
        <f>E254/D254*100</f>
        <v>29083.994924000002</v>
      </c>
      <c r="H254" s="22">
        <f>(E254-C254)/C254*100</f>
        <v>46.68044071760983</v>
      </c>
    </row>
    <row r="255" ht="22.5" customHeight="1"/>
    <row r="256" spans="1:8" ht="18.75" customHeight="1">
      <c r="A256" s="82" t="s">
        <v>133</v>
      </c>
      <c r="B256" s="82"/>
      <c r="C256" s="82"/>
      <c r="D256" s="82"/>
      <c r="E256" s="82"/>
      <c r="F256" s="82"/>
      <c r="G256" s="82"/>
      <c r="H256" s="82"/>
    </row>
    <row r="257" spans="1:8" ht="16.5" customHeight="1">
      <c r="A257" s="86" t="s">
        <v>115</v>
      </c>
      <c r="B257" s="86"/>
      <c r="C257" s="86"/>
      <c r="D257" s="86"/>
      <c r="E257" s="86"/>
      <c r="F257" s="86"/>
      <c r="G257" s="86"/>
      <c r="H257" s="86"/>
    </row>
    <row r="258" spans="1:8" ht="16.5" customHeight="1">
      <c r="A258" s="86"/>
      <c r="B258" s="86"/>
      <c r="C258" s="86"/>
      <c r="D258" s="86"/>
      <c r="E258" s="86"/>
      <c r="F258" s="86"/>
      <c r="G258" s="86"/>
      <c r="H258" s="86"/>
    </row>
    <row r="259" spans="1:8" ht="33.75" customHeight="1">
      <c r="A259" s="86"/>
      <c r="B259" s="86"/>
      <c r="C259" s="86"/>
      <c r="D259" s="86"/>
      <c r="E259" s="86"/>
      <c r="F259" s="86"/>
      <c r="G259" s="86"/>
      <c r="H259" s="86"/>
    </row>
    <row r="260" spans="1:8" ht="12.75">
      <c r="A260" s="86"/>
      <c r="B260" s="86"/>
      <c r="C260" s="86"/>
      <c r="D260" s="86"/>
      <c r="E260" s="86"/>
      <c r="F260" s="86"/>
      <c r="G260" s="86"/>
      <c r="H260" s="86"/>
    </row>
    <row r="261" spans="1:8" ht="15">
      <c r="A261" s="26"/>
      <c r="B261" s="26"/>
      <c r="C261" s="26"/>
      <c r="D261" s="26"/>
      <c r="E261" s="26"/>
      <c r="F261" s="26"/>
      <c r="G261" s="26"/>
      <c r="H261" s="26"/>
    </row>
    <row r="262" spans="1:8" ht="20.25" customHeight="1">
      <c r="A262" s="79" t="s">
        <v>116</v>
      </c>
      <c r="B262" s="79"/>
      <c r="C262" s="79"/>
      <c r="D262" s="79"/>
      <c r="E262" s="79"/>
      <c r="F262" s="79"/>
      <c r="G262" s="79"/>
      <c r="H262" s="79"/>
    </row>
    <row r="263" spans="1:8" ht="12.75">
      <c r="A263" s="79"/>
      <c r="B263" s="79"/>
      <c r="C263" s="79"/>
      <c r="D263" s="79"/>
      <c r="E263" s="79"/>
      <c r="F263" s="79"/>
      <c r="G263" s="79"/>
      <c r="H263" s="79"/>
    </row>
    <row r="264" spans="1:8" ht="15">
      <c r="A264" s="24"/>
      <c r="B264" s="24"/>
      <c r="C264" s="24"/>
      <c r="D264" s="24"/>
      <c r="E264" s="24"/>
      <c r="F264" s="24"/>
      <c r="G264" s="24"/>
      <c r="H264" s="24"/>
    </row>
    <row r="265" spans="1:8" ht="15" customHeight="1">
      <c r="A265" s="56" t="s">
        <v>53</v>
      </c>
      <c r="B265" s="59"/>
      <c r="C265" s="59"/>
      <c r="D265" s="59"/>
      <c r="E265" s="59"/>
      <c r="F265" s="59"/>
      <c r="G265" s="59"/>
      <c r="H265" s="59"/>
    </row>
    <row r="266" spans="1:8" ht="11.25" customHeight="1">
      <c r="A266" s="88" t="s">
        <v>7</v>
      </c>
      <c r="B266" s="83" t="s">
        <v>86</v>
      </c>
      <c r="C266" s="83" t="s">
        <v>87</v>
      </c>
      <c r="D266" s="83" t="s">
        <v>88</v>
      </c>
      <c r="E266" s="83" t="s">
        <v>89</v>
      </c>
      <c r="F266" s="83" t="s">
        <v>8</v>
      </c>
      <c r="G266" s="83" t="s">
        <v>90</v>
      </c>
      <c r="H266" s="83" t="s">
        <v>9</v>
      </c>
    </row>
    <row r="267" spans="1:8" ht="12" customHeight="1">
      <c r="A267" s="89"/>
      <c r="B267" s="83"/>
      <c r="C267" s="83"/>
      <c r="D267" s="83"/>
      <c r="E267" s="83"/>
      <c r="F267" s="83"/>
      <c r="G267" s="83"/>
      <c r="H267" s="83"/>
    </row>
    <row r="268" spans="1:8" ht="9.75" customHeight="1">
      <c r="A268" s="89"/>
      <c r="B268" s="83"/>
      <c r="C268" s="83"/>
      <c r="D268" s="83"/>
      <c r="E268" s="83"/>
      <c r="F268" s="83"/>
      <c r="G268" s="83"/>
      <c r="H268" s="83"/>
    </row>
    <row r="269" spans="1:8" ht="9.75" customHeight="1">
      <c r="A269" s="89"/>
      <c r="B269" s="83"/>
      <c r="C269" s="83"/>
      <c r="D269" s="83"/>
      <c r="E269" s="83"/>
      <c r="F269" s="83"/>
      <c r="G269" s="83"/>
      <c r="H269" s="83"/>
    </row>
    <row r="270" spans="1:8" ht="25.5" customHeight="1">
      <c r="A270" s="89"/>
      <c r="B270" s="83"/>
      <c r="C270" s="83"/>
      <c r="D270" s="83"/>
      <c r="E270" s="83"/>
      <c r="F270" s="83"/>
      <c r="G270" s="83"/>
      <c r="H270" s="83"/>
    </row>
    <row r="271" spans="1:8" ht="15.75" customHeight="1">
      <c r="A271" s="90"/>
      <c r="B271" s="83"/>
      <c r="C271" s="83"/>
      <c r="D271" s="83"/>
      <c r="E271" s="83"/>
      <c r="F271" s="83"/>
      <c r="G271" s="83"/>
      <c r="H271" s="83"/>
    </row>
    <row r="272" spans="1:8" ht="36.75" customHeight="1">
      <c r="A272" s="45" t="s">
        <v>45</v>
      </c>
      <c r="B272" s="11">
        <f>B273+B274+B275</f>
        <v>1098246383.7700002</v>
      </c>
      <c r="C272" s="11">
        <f>C273+C274+C275</f>
        <v>431542169</v>
      </c>
      <c r="D272" s="11">
        <f>D273+D274+D275</f>
        <v>66434000</v>
      </c>
      <c r="E272" s="66">
        <f>E273+E274+E275</f>
        <v>610606107.32</v>
      </c>
      <c r="F272" s="12">
        <f>C272/B272*100</f>
        <v>39.29374823148751</v>
      </c>
      <c r="G272" s="12">
        <f>E272/D272*100</f>
        <v>919.1168788873168</v>
      </c>
      <c r="H272" s="12">
        <f>(E272-C272)/C272*100</f>
        <v>41.49396077211635</v>
      </c>
    </row>
    <row r="273" spans="1:8" ht="27" customHeight="1">
      <c r="A273" s="28" t="s">
        <v>54</v>
      </c>
      <c r="B273" s="21">
        <v>1074441132.89</v>
      </c>
      <c r="C273" s="21">
        <v>421439939.5</v>
      </c>
      <c r="D273" s="21">
        <v>65726000</v>
      </c>
      <c r="E273" s="65">
        <v>599185006.21</v>
      </c>
      <c r="F273" s="22">
        <f>C273/B273*100</f>
        <v>39.224106989130554</v>
      </c>
      <c r="G273" s="22">
        <f>E273/D273*100</f>
        <v>911.6407604448773</v>
      </c>
      <c r="H273" s="22">
        <f>(E273-C273)/C273*100</f>
        <v>42.175657798565155</v>
      </c>
    </row>
    <row r="274" spans="1:8" ht="33" customHeight="1">
      <c r="A274" s="28" t="s">
        <v>55</v>
      </c>
      <c r="B274" s="21">
        <v>16961910.18</v>
      </c>
      <c r="C274" s="21">
        <v>7324965.5</v>
      </c>
      <c r="D274" s="21">
        <v>707000</v>
      </c>
      <c r="E274" s="65">
        <v>8174137.21</v>
      </c>
      <c r="F274" s="22">
        <f>C274/B274*100</f>
        <v>43.18479123086596</v>
      </c>
      <c r="G274" s="22">
        <f>E274/D274*100</f>
        <v>1156.1721654879773</v>
      </c>
      <c r="H274" s="22">
        <f>(E274-C274)/C274*100</f>
        <v>11.592842450930315</v>
      </c>
    </row>
    <row r="275" spans="1:8" ht="36">
      <c r="A275" s="28" t="s">
        <v>56</v>
      </c>
      <c r="B275" s="21">
        <v>6843340.7</v>
      </c>
      <c r="C275" s="21">
        <v>2777264</v>
      </c>
      <c r="D275" s="21">
        <v>1000</v>
      </c>
      <c r="E275" s="65">
        <v>3246963.9</v>
      </c>
      <c r="F275" s="22">
        <f>C275/B275*100</f>
        <v>40.58345363398318</v>
      </c>
      <c r="G275" s="22">
        <f>E275/D275*100</f>
        <v>324696.38999999996</v>
      </c>
      <c r="H275" s="22">
        <f>(E275-C275)/C275*100</f>
        <v>16.912324503540173</v>
      </c>
    </row>
    <row r="276" spans="1:8" ht="12.75">
      <c r="A276" s="59"/>
      <c r="B276" s="59"/>
      <c r="C276" s="59"/>
      <c r="D276" s="59"/>
      <c r="E276" s="59"/>
      <c r="F276" s="59"/>
      <c r="G276" s="59"/>
      <c r="H276" s="59"/>
    </row>
    <row r="277" spans="1:8" ht="21" customHeight="1">
      <c r="A277" s="59"/>
      <c r="B277" s="59"/>
      <c r="C277" s="59"/>
      <c r="D277" s="59"/>
      <c r="E277" s="59"/>
      <c r="F277" s="59"/>
      <c r="G277" s="59"/>
      <c r="H277" s="59" t="s">
        <v>57</v>
      </c>
    </row>
    <row r="278" spans="1:8" ht="30" customHeight="1">
      <c r="A278" s="84" t="s">
        <v>135</v>
      </c>
      <c r="B278" s="84"/>
      <c r="C278" s="84"/>
      <c r="D278" s="84"/>
      <c r="E278" s="84"/>
      <c r="F278" s="84"/>
      <c r="G278" s="84"/>
      <c r="H278" s="84"/>
    </row>
    <row r="279" spans="1:8" ht="12.75" customHeight="1">
      <c r="A279" s="86" t="s">
        <v>118</v>
      </c>
      <c r="B279" s="86"/>
      <c r="C279" s="86"/>
      <c r="D279" s="86"/>
      <c r="E279" s="86"/>
      <c r="F279" s="86"/>
      <c r="G279" s="86"/>
      <c r="H279" s="86"/>
    </row>
    <row r="280" spans="1:8" ht="12.75">
      <c r="A280" s="86"/>
      <c r="B280" s="86"/>
      <c r="C280" s="86"/>
      <c r="D280" s="86"/>
      <c r="E280" s="86"/>
      <c r="F280" s="86"/>
      <c r="G280" s="86"/>
      <c r="H280" s="86"/>
    </row>
    <row r="281" spans="1:8" ht="10.5" customHeight="1">
      <c r="A281" s="86"/>
      <c r="B281" s="86"/>
      <c r="C281" s="86"/>
      <c r="D281" s="86"/>
      <c r="E281" s="86"/>
      <c r="F281" s="86"/>
      <c r="G281" s="86"/>
      <c r="H281" s="86"/>
    </row>
    <row r="282" spans="1:8" ht="21.75" customHeight="1">
      <c r="A282" s="86"/>
      <c r="B282" s="86"/>
      <c r="C282" s="86"/>
      <c r="D282" s="86"/>
      <c r="E282" s="86"/>
      <c r="F282" s="86"/>
      <c r="G282" s="86"/>
      <c r="H282" s="86"/>
    </row>
    <row r="283" spans="1:8" ht="12.75" customHeight="1" hidden="1">
      <c r="A283" s="57"/>
      <c r="B283" s="57"/>
      <c r="C283" s="57"/>
      <c r="D283" s="57"/>
      <c r="E283" s="57"/>
      <c r="F283" s="57"/>
      <c r="G283" s="57"/>
      <c r="H283" s="57"/>
    </row>
    <row r="284" spans="1:8" ht="9" customHeight="1">
      <c r="A284" s="79" t="s">
        <v>119</v>
      </c>
      <c r="B284" s="79"/>
      <c r="C284" s="79"/>
      <c r="D284" s="79"/>
      <c r="E284" s="79"/>
      <c r="F284" s="79"/>
      <c r="G284" s="79"/>
      <c r="H284" s="79"/>
    </row>
    <row r="285" spans="1:8" ht="15" customHeight="1">
      <c r="A285" s="79"/>
      <c r="B285" s="79"/>
      <c r="C285" s="79"/>
      <c r="D285" s="79"/>
      <c r="E285" s="79"/>
      <c r="F285" s="79"/>
      <c r="G285" s="79"/>
      <c r="H285" s="79"/>
    </row>
    <row r="286" spans="1:8" ht="18" customHeight="1">
      <c r="A286" s="24"/>
      <c r="B286" s="24"/>
      <c r="C286" s="24"/>
      <c r="D286" s="24"/>
      <c r="E286" s="24"/>
      <c r="F286" s="24"/>
      <c r="G286" s="24"/>
      <c r="H286" s="24"/>
    </row>
    <row r="287" spans="1:8" ht="18" customHeight="1">
      <c r="A287" s="56" t="s">
        <v>58</v>
      </c>
      <c r="B287" s="59"/>
      <c r="C287" s="59"/>
      <c r="D287" s="59"/>
      <c r="E287" s="59"/>
      <c r="F287" s="59"/>
      <c r="G287" s="59"/>
      <c r="H287" s="59"/>
    </row>
    <row r="288" spans="1:8" ht="9" customHeight="1">
      <c r="A288" s="83" t="s">
        <v>7</v>
      </c>
      <c r="B288" s="83" t="s">
        <v>86</v>
      </c>
      <c r="C288" s="83" t="s">
        <v>87</v>
      </c>
      <c r="D288" s="83" t="s">
        <v>88</v>
      </c>
      <c r="E288" s="83" t="s">
        <v>89</v>
      </c>
      <c r="F288" s="83" t="s">
        <v>8</v>
      </c>
      <c r="G288" s="83" t="s">
        <v>90</v>
      </c>
      <c r="H288" s="83" t="s">
        <v>9</v>
      </c>
    </row>
    <row r="289" spans="1:8" ht="3.75" customHeight="1">
      <c r="A289" s="83"/>
      <c r="B289" s="83"/>
      <c r="C289" s="83"/>
      <c r="D289" s="83"/>
      <c r="E289" s="83"/>
      <c r="F289" s="83"/>
      <c r="G289" s="83"/>
      <c r="H289" s="83"/>
    </row>
    <row r="290" spans="1:8" ht="12.75">
      <c r="A290" s="83"/>
      <c r="B290" s="83"/>
      <c r="C290" s="83"/>
      <c r="D290" s="83"/>
      <c r="E290" s="83"/>
      <c r="F290" s="83"/>
      <c r="G290" s="83"/>
      <c r="H290" s="83"/>
    </row>
    <row r="291" spans="1:8" ht="4.5" customHeight="1">
      <c r="A291" s="83"/>
      <c r="B291" s="83"/>
      <c r="C291" s="83"/>
      <c r="D291" s="83"/>
      <c r="E291" s="83"/>
      <c r="F291" s="83"/>
      <c r="G291" s="83"/>
      <c r="H291" s="83"/>
    </row>
    <row r="292" spans="1:8" ht="7.5" customHeight="1">
      <c r="A292" s="83"/>
      <c r="B292" s="83"/>
      <c r="C292" s="83"/>
      <c r="D292" s="83"/>
      <c r="E292" s="83"/>
      <c r="F292" s="83"/>
      <c r="G292" s="83"/>
      <c r="H292" s="83"/>
    </row>
    <row r="293" spans="1:8" ht="18.75" customHeight="1">
      <c r="A293" s="83"/>
      <c r="B293" s="83"/>
      <c r="C293" s="83"/>
      <c r="D293" s="83"/>
      <c r="E293" s="83"/>
      <c r="F293" s="83"/>
      <c r="G293" s="83"/>
      <c r="H293" s="83"/>
    </row>
    <row r="294" spans="1:8" ht="24">
      <c r="A294" s="45" t="s">
        <v>46</v>
      </c>
      <c r="B294" s="11">
        <f>B295+B296</f>
        <v>1038715214.16</v>
      </c>
      <c r="C294" s="11">
        <f>C295+C296</f>
        <v>405118223</v>
      </c>
      <c r="D294" s="11">
        <f>D295+D296</f>
        <v>890002000</v>
      </c>
      <c r="E294" s="66">
        <f>E295+E296</f>
        <v>531860619.59</v>
      </c>
      <c r="F294" s="12">
        <f>C294/B294*100</f>
        <v>39.00185705160924</v>
      </c>
      <c r="G294" s="12">
        <f>E294/D294*100</f>
        <v>59.759485887672156</v>
      </c>
      <c r="H294" s="12">
        <f>(E294-C294)/C294*100</f>
        <v>31.285286465625116</v>
      </c>
    </row>
    <row r="295" spans="1:8" ht="60">
      <c r="A295" s="28" t="s">
        <v>59</v>
      </c>
      <c r="B295" s="21">
        <v>1038598000</v>
      </c>
      <c r="C295" s="21">
        <v>405005000</v>
      </c>
      <c r="D295" s="21">
        <v>890000000</v>
      </c>
      <c r="E295" s="65">
        <v>531835000</v>
      </c>
      <c r="F295" s="22">
        <f>C295/B295*100</f>
        <v>38.99535720269055</v>
      </c>
      <c r="G295" s="22">
        <f>E295/D295*100</f>
        <v>59.756741573033715</v>
      </c>
      <c r="H295" s="22">
        <f>(E295-C295)/C295*100</f>
        <v>31.315662769595438</v>
      </c>
    </row>
    <row r="296" spans="1:8" ht="51.75" customHeight="1">
      <c r="A296" s="28" t="s">
        <v>60</v>
      </c>
      <c r="B296" s="21">
        <v>117214.16</v>
      </c>
      <c r="C296" s="21">
        <v>113223</v>
      </c>
      <c r="D296" s="21">
        <v>2000</v>
      </c>
      <c r="E296" s="65">
        <v>25619.59</v>
      </c>
      <c r="F296" s="22">
        <f>C296/B296*100</f>
        <v>96.59498476975818</v>
      </c>
      <c r="G296" s="22">
        <v>100</v>
      </c>
      <c r="H296" s="22">
        <v>2846.77</v>
      </c>
    </row>
    <row r="297" spans="1:8" ht="26.25" customHeight="1">
      <c r="A297" s="59"/>
      <c r="B297" s="59"/>
      <c r="C297" s="59"/>
      <c r="D297" s="59"/>
      <c r="E297" s="59"/>
      <c r="F297" s="59"/>
      <c r="G297" s="59"/>
      <c r="H297" s="59"/>
    </row>
    <row r="298" spans="1:8" ht="23.25" customHeight="1">
      <c r="A298" s="84" t="s">
        <v>136</v>
      </c>
      <c r="B298" s="84"/>
      <c r="C298" s="84"/>
      <c r="D298" s="84"/>
      <c r="E298" s="84"/>
      <c r="F298" s="84"/>
      <c r="G298" s="84"/>
      <c r="H298" s="84"/>
    </row>
    <row r="299" spans="1:8" ht="12.75" customHeight="1">
      <c r="A299" s="86" t="s">
        <v>120</v>
      </c>
      <c r="B299" s="86"/>
      <c r="C299" s="86"/>
      <c r="D299" s="86"/>
      <c r="E299" s="86"/>
      <c r="F299" s="86"/>
      <c r="G299" s="86"/>
      <c r="H299" s="86"/>
    </row>
    <row r="300" spans="1:8" ht="12.75">
      <c r="A300" s="86"/>
      <c r="B300" s="86"/>
      <c r="C300" s="86"/>
      <c r="D300" s="86"/>
      <c r="E300" s="86"/>
      <c r="F300" s="86"/>
      <c r="G300" s="86"/>
      <c r="H300" s="86"/>
    </row>
    <row r="301" spans="1:8" ht="19.5" customHeight="1">
      <c r="A301" s="86"/>
      <c r="B301" s="86"/>
      <c r="C301" s="86"/>
      <c r="D301" s="86"/>
      <c r="E301" s="86"/>
      <c r="F301" s="86"/>
      <c r="G301" s="86"/>
      <c r="H301" s="86"/>
    </row>
    <row r="302" spans="1:8" ht="15.75" customHeight="1">
      <c r="A302" s="86"/>
      <c r="B302" s="86"/>
      <c r="C302" s="86"/>
      <c r="D302" s="86"/>
      <c r="E302" s="86"/>
      <c r="F302" s="86"/>
      <c r="G302" s="86"/>
      <c r="H302" s="86"/>
    </row>
    <row r="303" spans="1:8" ht="9" customHeight="1">
      <c r="A303" s="57"/>
      <c r="B303" s="57"/>
      <c r="C303" s="57"/>
      <c r="D303" s="57"/>
      <c r="E303" s="57"/>
      <c r="F303" s="57"/>
      <c r="G303" s="57"/>
      <c r="H303" s="57"/>
    </row>
    <row r="304" spans="1:8" ht="12.75">
      <c r="A304" s="79" t="s">
        <v>122</v>
      </c>
      <c r="B304" s="79"/>
      <c r="C304" s="79"/>
      <c r="D304" s="79"/>
      <c r="E304" s="79"/>
      <c r="F304" s="79"/>
      <c r="G304" s="79"/>
      <c r="H304" s="79"/>
    </row>
    <row r="305" spans="1:8" ht="21.75" customHeight="1">
      <c r="A305" s="79"/>
      <c r="B305" s="79"/>
      <c r="C305" s="79"/>
      <c r="D305" s="79"/>
      <c r="E305" s="79"/>
      <c r="F305" s="79"/>
      <c r="G305" s="79"/>
      <c r="H305" s="79"/>
    </row>
    <row r="306" spans="1:8" ht="9" customHeight="1">
      <c r="A306" s="24"/>
      <c r="B306" s="24"/>
      <c r="C306" s="24"/>
      <c r="D306" s="24"/>
      <c r="E306" s="24"/>
      <c r="F306" s="24"/>
      <c r="G306" s="24"/>
      <c r="H306" s="24"/>
    </row>
    <row r="307" spans="1:8" ht="16.5" customHeight="1">
      <c r="A307" s="56" t="s">
        <v>61</v>
      </c>
      <c r="B307" s="59"/>
      <c r="C307" s="59"/>
      <c r="D307" s="59"/>
      <c r="E307" s="59"/>
      <c r="F307" s="59"/>
      <c r="G307" s="59"/>
      <c r="H307" s="59"/>
    </row>
    <row r="308" spans="1:8" ht="10.5" customHeight="1">
      <c r="A308" s="83" t="s">
        <v>7</v>
      </c>
      <c r="B308" s="83" t="s">
        <v>86</v>
      </c>
      <c r="C308" s="83" t="s">
        <v>87</v>
      </c>
      <c r="D308" s="83" t="s">
        <v>88</v>
      </c>
      <c r="E308" s="83" t="s">
        <v>89</v>
      </c>
      <c r="F308" s="83" t="s">
        <v>8</v>
      </c>
      <c r="G308" s="83" t="s">
        <v>90</v>
      </c>
      <c r="H308" s="83" t="s">
        <v>9</v>
      </c>
    </row>
    <row r="309" spans="1:8" ht="2.25" customHeight="1">
      <c r="A309" s="83"/>
      <c r="B309" s="83"/>
      <c r="C309" s="83"/>
      <c r="D309" s="83"/>
      <c r="E309" s="83"/>
      <c r="F309" s="83"/>
      <c r="G309" s="83"/>
      <c r="H309" s="83"/>
    </row>
    <row r="310" spans="1:8" ht="12.75">
      <c r="A310" s="83"/>
      <c r="B310" s="83"/>
      <c r="C310" s="83"/>
      <c r="D310" s="83"/>
      <c r="E310" s="83"/>
      <c r="F310" s="83"/>
      <c r="G310" s="83"/>
      <c r="H310" s="83"/>
    </row>
    <row r="311" spans="1:8" ht="7.5" customHeight="1">
      <c r="A311" s="83"/>
      <c r="B311" s="83"/>
      <c r="C311" s="83"/>
      <c r="D311" s="83"/>
      <c r="E311" s="83"/>
      <c r="F311" s="83"/>
      <c r="G311" s="83"/>
      <c r="H311" s="83"/>
    </row>
    <row r="312" spans="1:8" ht="12.75">
      <c r="A312" s="83"/>
      <c r="B312" s="83"/>
      <c r="C312" s="83"/>
      <c r="D312" s="83"/>
      <c r="E312" s="83"/>
      <c r="F312" s="83"/>
      <c r="G312" s="83"/>
      <c r="H312" s="83"/>
    </row>
    <row r="313" spans="1:8" ht="27.75" customHeight="1">
      <c r="A313" s="83"/>
      <c r="B313" s="83"/>
      <c r="C313" s="83"/>
      <c r="D313" s="83"/>
      <c r="E313" s="83"/>
      <c r="F313" s="83"/>
      <c r="G313" s="83"/>
      <c r="H313" s="83"/>
    </row>
    <row r="314" spans="1:8" ht="24.75" customHeight="1">
      <c r="A314" s="45" t="s">
        <v>47</v>
      </c>
      <c r="B314" s="11">
        <f>B315+B316+B317</f>
        <v>76834727.59</v>
      </c>
      <c r="C314" s="11">
        <f>C315+C316+C317</f>
        <v>30082266</v>
      </c>
      <c r="D314" s="11">
        <f>D315+D316+D317</f>
        <v>21532000</v>
      </c>
      <c r="E314" s="66">
        <f>E315+E316+E317</f>
        <v>44841052.61</v>
      </c>
      <c r="F314" s="12">
        <f>C314/B314*100</f>
        <v>39.15191339067777</v>
      </c>
      <c r="G314" s="12">
        <f>E314/D314*100</f>
        <v>208.25307732676944</v>
      </c>
      <c r="H314" s="12">
        <f>(E314-C314)/C314*100</f>
        <v>49.06141914309248</v>
      </c>
    </row>
    <row r="315" spans="1:8" ht="27.75" customHeight="1">
      <c r="A315" s="28" t="s">
        <v>62</v>
      </c>
      <c r="B315" s="21">
        <v>65375669.54</v>
      </c>
      <c r="C315" s="21">
        <v>28142018</v>
      </c>
      <c r="D315" s="21">
        <v>19602000</v>
      </c>
      <c r="E315" s="65">
        <v>42976741.14</v>
      </c>
      <c r="F315" s="22">
        <f>C315/B315*100</f>
        <v>43.04662299906749</v>
      </c>
      <c r="G315" s="22">
        <f>E315/D315*100</f>
        <v>219.24671533516985</v>
      </c>
      <c r="H315" s="22">
        <f>(E315-C315)/C315*100</f>
        <v>52.713785983649075</v>
      </c>
    </row>
    <row r="316" spans="1:8" ht="30.75" customHeight="1">
      <c r="A316" s="28" t="s">
        <v>63</v>
      </c>
      <c r="B316" s="21">
        <v>570202.77</v>
      </c>
      <c r="C316" s="21">
        <v>341516</v>
      </c>
      <c r="D316" s="21">
        <v>250000</v>
      </c>
      <c r="E316" s="65">
        <v>249800.12</v>
      </c>
      <c r="F316" s="22">
        <f>C316/B316*100</f>
        <v>59.893781294678725</v>
      </c>
      <c r="G316" s="22">
        <f>E316/D316*100</f>
        <v>99.920048</v>
      </c>
      <c r="H316" s="22">
        <f>(E316-C316)/C316*100</f>
        <v>-26.855514822145963</v>
      </c>
    </row>
    <row r="317" spans="1:8" ht="29.25" customHeight="1">
      <c r="A317" s="28" t="s">
        <v>64</v>
      </c>
      <c r="B317" s="21">
        <v>10888855.28</v>
      </c>
      <c r="C317" s="21">
        <v>1598732</v>
      </c>
      <c r="D317" s="21">
        <v>1680000</v>
      </c>
      <c r="E317" s="65">
        <v>1614511.35</v>
      </c>
      <c r="F317" s="22">
        <f>C317/B317*100</f>
        <v>14.682277970361637</v>
      </c>
      <c r="G317" s="22">
        <f>E317/D317*100</f>
        <v>96.10186607142857</v>
      </c>
      <c r="H317" s="22">
        <f>(E317-C317)/C317*100</f>
        <v>0.9869915658159149</v>
      </c>
    </row>
    <row r="318" spans="1:8" ht="18" customHeight="1">
      <c r="A318" s="60"/>
      <c r="B318" s="61"/>
      <c r="C318" s="61"/>
      <c r="D318" s="61"/>
      <c r="E318" s="61"/>
      <c r="F318" s="62"/>
      <c r="G318" s="62"/>
      <c r="H318" s="62" t="s">
        <v>18</v>
      </c>
    </row>
    <row r="319" spans="1:8" ht="18" customHeight="1">
      <c r="A319" s="60"/>
      <c r="B319" s="61"/>
      <c r="C319" s="61"/>
      <c r="D319" s="61"/>
      <c r="E319" s="61"/>
      <c r="F319" s="62"/>
      <c r="G319" s="62"/>
      <c r="H319" s="62" t="s">
        <v>65</v>
      </c>
    </row>
    <row r="320" spans="1:8" ht="25.5" customHeight="1">
      <c r="A320" s="84" t="s">
        <v>137</v>
      </c>
      <c r="B320" s="84"/>
      <c r="C320" s="84"/>
      <c r="D320" s="84"/>
      <c r="E320" s="84"/>
      <c r="F320" s="84"/>
      <c r="G320" s="84"/>
      <c r="H320" s="84"/>
    </row>
    <row r="321" spans="1:8" ht="23.25" customHeight="1">
      <c r="A321" s="86" t="s">
        <v>121</v>
      </c>
      <c r="B321" s="86"/>
      <c r="C321" s="86"/>
      <c r="D321" s="86"/>
      <c r="E321" s="86"/>
      <c r="F321" s="86"/>
      <c r="G321" s="86"/>
      <c r="H321" s="86"/>
    </row>
    <row r="322" spans="1:8" ht="16.5" customHeight="1">
      <c r="A322" s="86"/>
      <c r="B322" s="86"/>
      <c r="C322" s="86"/>
      <c r="D322" s="86"/>
      <c r="E322" s="86"/>
      <c r="F322" s="86"/>
      <c r="G322" s="86"/>
      <c r="H322" s="86"/>
    </row>
    <row r="323" spans="1:8" ht="10.5" customHeight="1">
      <c r="A323" s="86"/>
      <c r="B323" s="86"/>
      <c r="C323" s="86"/>
      <c r="D323" s="86"/>
      <c r="E323" s="86"/>
      <c r="F323" s="86"/>
      <c r="G323" s="86"/>
      <c r="H323" s="86"/>
    </row>
    <row r="324" spans="1:8" ht="13.5" customHeight="1">
      <c r="A324" s="86"/>
      <c r="B324" s="86"/>
      <c r="C324" s="86"/>
      <c r="D324" s="86"/>
      <c r="E324" s="86"/>
      <c r="F324" s="86"/>
      <c r="G324" s="86"/>
      <c r="H324" s="86"/>
    </row>
    <row r="325" spans="1:8" ht="10.5" customHeight="1">
      <c r="A325" s="26"/>
      <c r="B325" s="26"/>
      <c r="C325" s="26"/>
      <c r="D325" s="26"/>
      <c r="E325" s="26"/>
      <c r="F325" s="26"/>
      <c r="G325" s="26"/>
      <c r="H325" s="26"/>
    </row>
    <row r="326" spans="1:8" ht="0.75" customHeight="1">
      <c r="A326" s="79" t="s">
        <v>123</v>
      </c>
      <c r="B326" s="79"/>
      <c r="C326" s="79"/>
      <c r="D326" s="79"/>
      <c r="E326" s="79"/>
      <c r="F326" s="79"/>
      <c r="G326" s="79"/>
      <c r="H326" s="79"/>
    </row>
    <row r="327" spans="1:8" ht="17.25" customHeight="1">
      <c r="A327" s="79"/>
      <c r="B327" s="79"/>
      <c r="C327" s="79"/>
      <c r="D327" s="79"/>
      <c r="E327" s="79"/>
      <c r="F327" s="79"/>
      <c r="G327" s="79"/>
      <c r="H327" s="79"/>
    </row>
    <row r="328" spans="1:8" ht="18" customHeight="1">
      <c r="A328" s="24"/>
      <c r="B328" s="24"/>
      <c r="C328" s="24"/>
      <c r="D328" s="24"/>
      <c r="E328" s="24"/>
      <c r="F328" s="24"/>
      <c r="G328" s="24"/>
      <c r="H328" s="24"/>
    </row>
    <row r="329" spans="1:8" ht="23.25" customHeight="1">
      <c r="A329" s="56" t="s">
        <v>66</v>
      </c>
      <c r="B329" s="59"/>
      <c r="C329" s="59"/>
      <c r="D329" s="59"/>
      <c r="E329" s="59"/>
      <c r="F329" s="59"/>
      <c r="G329" s="59"/>
      <c r="H329" s="59"/>
    </row>
    <row r="330" spans="1:8" ht="10.5" customHeight="1">
      <c r="A330" s="83" t="s">
        <v>7</v>
      </c>
      <c r="B330" s="83" t="s">
        <v>86</v>
      </c>
      <c r="C330" s="83" t="s">
        <v>87</v>
      </c>
      <c r="D330" s="83" t="s">
        <v>88</v>
      </c>
      <c r="E330" s="83" t="s">
        <v>89</v>
      </c>
      <c r="F330" s="83" t="s">
        <v>8</v>
      </c>
      <c r="G330" s="83" t="s">
        <v>90</v>
      </c>
      <c r="H330" s="83" t="s">
        <v>9</v>
      </c>
    </row>
    <row r="331" spans="1:8" ht="9.75" customHeight="1">
      <c r="A331" s="83"/>
      <c r="B331" s="83"/>
      <c r="C331" s="83"/>
      <c r="D331" s="83"/>
      <c r="E331" s="83"/>
      <c r="F331" s="83"/>
      <c r="G331" s="83"/>
      <c r="H331" s="83"/>
    </row>
    <row r="332" spans="1:8" ht="12.75" customHeight="1" hidden="1">
      <c r="A332" s="83"/>
      <c r="B332" s="83"/>
      <c r="C332" s="83"/>
      <c r="D332" s="83"/>
      <c r="E332" s="83"/>
      <c r="F332" s="83"/>
      <c r="G332" s="83"/>
      <c r="H332" s="83"/>
    </row>
    <row r="333" spans="1:8" ht="5.25" customHeight="1">
      <c r="A333" s="83"/>
      <c r="B333" s="83"/>
      <c r="C333" s="83"/>
      <c r="D333" s="83"/>
      <c r="E333" s="83"/>
      <c r="F333" s="83"/>
      <c r="G333" s="83"/>
      <c r="H333" s="83"/>
    </row>
    <row r="334" spans="1:8" ht="15" customHeight="1">
      <c r="A334" s="83"/>
      <c r="B334" s="83"/>
      <c r="C334" s="83"/>
      <c r="D334" s="83"/>
      <c r="E334" s="83"/>
      <c r="F334" s="83"/>
      <c r="G334" s="83"/>
      <c r="H334" s="83"/>
    </row>
    <row r="335" spans="1:8" ht="27" customHeight="1">
      <c r="A335" s="83"/>
      <c r="B335" s="83"/>
      <c r="C335" s="83"/>
      <c r="D335" s="83"/>
      <c r="E335" s="83"/>
      <c r="F335" s="83"/>
      <c r="G335" s="83"/>
      <c r="H335" s="83"/>
    </row>
    <row r="336" spans="1:8" ht="38.25" customHeight="1">
      <c r="A336" s="45" t="s">
        <v>48</v>
      </c>
      <c r="B336" s="11">
        <f aca="true" t="shared" si="7" ref="B336:H336">B337</f>
        <v>29.72</v>
      </c>
      <c r="C336" s="11">
        <f t="shared" si="7"/>
        <v>1</v>
      </c>
      <c r="D336" s="11">
        <f t="shared" si="7"/>
        <v>11000</v>
      </c>
      <c r="E336" s="66">
        <f>E337</f>
        <v>131.19</v>
      </c>
      <c r="F336" s="12">
        <f t="shared" si="7"/>
        <v>3.3647375504710633</v>
      </c>
      <c r="G336" s="12">
        <f t="shared" si="7"/>
        <v>1.1926363636363635</v>
      </c>
      <c r="H336" s="12">
        <f t="shared" si="7"/>
        <v>13019</v>
      </c>
    </row>
    <row r="337" spans="1:8" ht="34.5" customHeight="1">
      <c r="A337" s="28" t="s">
        <v>67</v>
      </c>
      <c r="B337" s="21">
        <v>29.72</v>
      </c>
      <c r="C337" s="21">
        <v>1</v>
      </c>
      <c r="D337" s="21">
        <v>11000</v>
      </c>
      <c r="E337" s="65">
        <v>131.19</v>
      </c>
      <c r="F337" s="22">
        <f>C337/B337*100</f>
        <v>3.3647375504710633</v>
      </c>
      <c r="G337" s="22">
        <f>E337/D337*100</f>
        <v>1.1926363636363635</v>
      </c>
      <c r="H337" s="22">
        <f>(E337-C337)/C337*100</f>
        <v>13019</v>
      </c>
    </row>
    <row r="338" spans="1:8" ht="17.25" customHeight="1">
      <c r="A338" s="59"/>
      <c r="B338" s="59"/>
      <c r="C338" s="59"/>
      <c r="D338" s="59"/>
      <c r="E338" s="59"/>
      <c r="F338" s="59"/>
      <c r="G338" s="59"/>
      <c r="H338" s="59"/>
    </row>
    <row r="339" spans="1:8" ht="12.75" customHeight="1">
      <c r="A339" s="60"/>
      <c r="B339" s="61"/>
      <c r="C339" s="61"/>
      <c r="D339" s="61"/>
      <c r="E339" s="61"/>
      <c r="F339" s="61"/>
      <c r="G339" s="61"/>
      <c r="H339" s="61"/>
    </row>
    <row r="340" spans="1:8" ht="25.5" customHeight="1">
      <c r="A340" s="84" t="s">
        <v>138</v>
      </c>
      <c r="B340" s="84"/>
      <c r="C340" s="84"/>
      <c r="D340" s="84"/>
      <c r="E340" s="84"/>
      <c r="F340" s="84"/>
      <c r="G340" s="84"/>
      <c r="H340" s="84"/>
    </row>
    <row r="341" spans="1:8" ht="30" customHeight="1">
      <c r="A341" s="86" t="s">
        <v>124</v>
      </c>
      <c r="B341" s="86"/>
      <c r="C341" s="86"/>
      <c r="D341" s="86"/>
      <c r="E341" s="86"/>
      <c r="F341" s="86"/>
      <c r="G341" s="86"/>
      <c r="H341" s="86"/>
    </row>
    <row r="342" spans="1:8" ht="9.75" customHeight="1">
      <c r="A342" s="86"/>
      <c r="B342" s="86"/>
      <c r="C342" s="86"/>
      <c r="D342" s="86"/>
      <c r="E342" s="86"/>
      <c r="F342" s="86"/>
      <c r="G342" s="86"/>
      <c r="H342" s="86"/>
    </row>
    <row r="343" spans="1:8" ht="12.75">
      <c r="A343" s="86"/>
      <c r="B343" s="86"/>
      <c r="C343" s="86"/>
      <c r="D343" s="86"/>
      <c r="E343" s="86"/>
      <c r="F343" s="86"/>
      <c r="G343" s="86"/>
      <c r="H343" s="86"/>
    </row>
    <row r="344" spans="1:8" ht="7.5" customHeight="1">
      <c r="A344" s="86"/>
      <c r="B344" s="86"/>
      <c r="C344" s="86"/>
      <c r="D344" s="86"/>
      <c r="E344" s="86"/>
      <c r="F344" s="86"/>
      <c r="G344" s="86"/>
      <c r="H344" s="86"/>
    </row>
    <row r="345" spans="1:8" ht="15">
      <c r="A345" s="55"/>
      <c r="B345" s="55"/>
      <c r="C345" s="55"/>
      <c r="D345" s="55"/>
      <c r="E345" s="55"/>
      <c r="F345" s="55"/>
      <c r="G345" s="55"/>
      <c r="H345" s="55"/>
    </row>
    <row r="346" spans="1:8" ht="12.75" customHeight="1">
      <c r="A346" s="79" t="s">
        <v>125</v>
      </c>
      <c r="B346" s="79"/>
      <c r="C346" s="79"/>
      <c r="D346" s="79"/>
      <c r="E346" s="79"/>
      <c r="F346" s="79"/>
      <c r="G346" s="79"/>
      <c r="H346" s="79"/>
    </row>
    <row r="347" spans="1:8" ht="12.75">
      <c r="A347" s="79"/>
      <c r="B347" s="79"/>
      <c r="C347" s="79"/>
      <c r="D347" s="79"/>
      <c r="E347" s="79"/>
      <c r="F347" s="79"/>
      <c r="G347" s="79"/>
      <c r="H347" s="79"/>
    </row>
    <row r="348" spans="1:8" ht="3.75" customHeight="1">
      <c r="A348" s="24"/>
      <c r="B348" s="24"/>
      <c r="C348" s="24"/>
      <c r="D348" s="24"/>
      <c r="E348" s="24"/>
      <c r="F348" s="24"/>
      <c r="G348" s="24"/>
      <c r="H348" s="24"/>
    </row>
    <row r="349" spans="1:8" ht="16.5" customHeight="1">
      <c r="A349" s="56" t="s">
        <v>68</v>
      </c>
      <c r="B349" s="59"/>
      <c r="C349" s="59"/>
      <c r="D349" s="59"/>
      <c r="E349" s="59"/>
      <c r="F349" s="59"/>
      <c r="G349" s="59"/>
      <c r="H349" s="59"/>
    </row>
    <row r="350" spans="1:8" ht="0.75" customHeight="1">
      <c r="A350" s="83" t="s">
        <v>7</v>
      </c>
      <c r="B350" s="83" t="s">
        <v>86</v>
      </c>
      <c r="C350" s="83" t="s">
        <v>87</v>
      </c>
      <c r="D350" s="83" t="s">
        <v>88</v>
      </c>
      <c r="E350" s="83" t="s">
        <v>89</v>
      </c>
      <c r="F350" s="83" t="s">
        <v>8</v>
      </c>
      <c r="G350" s="83" t="s">
        <v>90</v>
      </c>
      <c r="H350" s="83" t="s">
        <v>9</v>
      </c>
    </row>
    <row r="351" spans="1:8" ht="24" customHeight="1">
      <c r="A351" s="83"/>
      <c r="B351" s="83"/>
      <c r="C351" s="83"/>
      <c r="D351" s="83"/>
      <c r="E351" s="83"/>
      <c r="F351" s="83"/>
      <c r="G351" s="83"/>
      <c r="H351" s="83"/>
    </row>
    <row r="352" spans="1:8" ht="36" customHeight="1">
      <c r="A352" s="83"/>
      <c r="B352" s="83"/>
      <c r="C352" s="83"/>
      <c r="D352" s="83"/>
      <c r="E352" s="83"/>
      <c r="F352" s="83"/>
      <c r="G352" s="83"/>
      <c r="H352" s="83"/>
    </row>
    <row r="353" spans="1:8" ht="10.5" customHeight="1">
      <c r="A353" s="83"/>
      <c r="B353" s="83"/>
      <c r="C353" s="83"/>
      <c r="D353" s="83"/>
      <c r="E353" s="83"/>
      <c r="F353" s="83"/>
      <c r="G353" s="83"/>
      <c r="H353" s="83"/>
    </row>
    <row r="354" spans="1:8" ht="9" customHeight="1">
      <c r="A354" s="83"/>
      <c r="B354" s="83"/>
      <c r="C354" s="83"/>
      <c r="D354" s="83"/>
      <c r="E354" s="83"/>
      <c r="F354" s="83"/>
      <c r="G354" s="83"/>
      <c r="H354" s="83"/>
    </row>
    <row r="355" spans="1:8" ht="12.75" customHeight="1" hidden="1">
      <c r="A355" s="83"/>
      <c r="B355" s="83"/>
      <c r="C355" s="83"/>
      <c r="D355" s="83"/>
      <c r="E355" s="83"/>
      <c r="F355" s="83"/>
      <c r="G355" s="83"/>
      <c r="H355" s="83"/>
    </row>
    <row r="356" spans="1:8" ht="39.75" customHeight="1">
      <c r="A356" s="45" t="s">
        <v>49</v>
      </c>
      <c r="B356" s="46">
        <f>B357+B359+B358</f>
        <v>-1599146.0899999999</v>
      </c>
      <c r="C356" s="46">
        <f>C357+C359+C358</f>
        <v>0</v>
      </c>
      <c r="D356" s="46">
        <f>D357+D359+D358</f>
        <v>-500000</v>
      </c>
      <c r="E356" s="73">
        <f>E357+E359+E358</f>
        <v>-769891.72</v>
      </c>
      <c r="F356" s="12">
        <f>C356/B356*100</f>
        <v>0</v>
      </c>
      <c r="G356" s="12">
        <f>E356/D356*100</f>
        <v>153.978344</v>
      </c>
      <c r="H356" s="75">
        <f>H357+H358+H359</f>
        <v>-76989372</v>
      </c>
    </row>
    <row r="357" spans="1:8" ht="25.5" customHeight="1">
      <c r="A357" s="28" t="s">
        <v>69</v>
      </c>
      <c r="B357" s="47">
        <v>-587998.1</v>
      </c>
      <c r="C357" s="47">
        <v>0</v>
      </c>
      <c r="D357" s="47">
        <v>-495000</v>
      </c>
      <c r="E357" s="74">
        <v>-476903.97</v>
      </c>
      <c r="F357" s="22">
        <f>C357/B357*100</f>
        <v>0</v>
      </c>
      <c r="G357" s="48">
        <f>E357/D357*100</f>
        <v>96.34423636363636</v>
      </c>
      <c r="H357" s="76">
        <v>-47690497</v>
      </c>
    </row>
    <row r="358" spans="1:8" ht="36.75" customHeight="1">
      <c r="A358" s="28" t="s">
        <v>70</v>
      </c>
      <c r="B358" s="47">
        <v>-1011147.99</v>
      </c>
      <c r="C358" s="47">
        <v>0</v>
      </c>
      <c r="D358" s="47">
        <v>-5000</v>
      </c>
      <c r="E358" s="74">
        <v>-292987.75</v>
      </c>
      <c r="F358" s="22">
        <f>C358/B358*100</f>
        <v>0</v>
      </c>
      <c r="G358" s="48">
        <f>E358/D358*100</f>
        <v>5859.755</v>
      </c>
      <c r="H358" s="76">
        <v>-29298875</v>
      </c>
    </row>
    <row r="359" spans="1:8" ht="37.5" customHeight="1">
      <c r="A359" s="28" t="s">
        <v>71</v>
      </c>
      <c r="B359" s="47">
        <v>0</v>
      </c>
      <c r="C359" s="47">
        <v>0</v>
      </c>
      <c r="D359" s="47">
        <v>0</v>
      </c>
      <c r="E359" s="74">
        <v>0</v>
      </c>
      <c r="F359" s="22">
        <v>0</v>
      </c>
      <c r="G359" s="48">
        <v>0</v>
      </c>
      <c r="H359" s="76">
        <v>0</v>
      </c>
    </row>
    <row r="360" spans="1:8" ht="27" customHeight="1">
      <c r="A360" s="60"/>
      <c r="B360" s="61"/>
      <c r="C360" s="61"/>
      <c r="D360" s="61"/>
      <c r="E360" s="61"/>
      <c r="F360" s="63"/>
      <c r="G360" s="62"/>
      <c r="H360" s="62"/>
    </row>
    <row r="361" spans="1:8" ht="12.75" customHeight="1">
      <c r="A361" s="59"/>
      <c r="B361" s="59"/>
      <c r="C361" s="59"/>
      <c r="D361" s="59"/>
      <c r="E361" s="59"/>
      <c r="F361" s="59"/>
      <c r="G361" s="59"/>
      <c r="H361" s="57" t="s">
        <v>72</v>
      </c>
    </row>
    <row r="362" spans="1:8" ht="27.75" customHeight="1">
      <c r="A362" s="59"/>
      <c r="B362" s="59"/>
      <c r="C362" s="59"/>
      <c r="D362" s="59"/>
      <c r="E362" s="59"/>
      <c r="F362" s="59"/>
      <c r="G362" s="59"/>
      <c r="H362" s="59"/>
    </row>
    <row r="363" spans="1:8" ht="34.5" customHeight="1">
      <c r="A363" s="91" t="s">
        <v>95</v>
      </c>
      <c r="B363" s="91"/>
      <c r="C363" s="91"/>
      <c r="D363" s="91"/>
      <c r="E363" s="91"/>
      <c r="F363" s="91"/>
      <c r="G363" s="91"/>
      <c r="H363" s="91"/>
    </row>
    <row r="364" spans="1:8" ht="12" customHeight="1">
      <c r="A364" s="59"/>
      <c r="B364" s="59"/>
      <c r="C364" s="59"/>
      <c r="D364" s="59"/>
      <c r="E364" s="59"/>
      <c r="F364" s="59"/>
      <c r="G364" s="59"/>
      <c r="H364" s="59"/>
    </row>
    <row r="365" spans="1:8" ht="92.25" customHeight="1">
      <c r="A365" s="78" t="s">
        <v>73</v>
      </c>
      <c r="B365" s="78"/>
      <c r="C365" s="78"/>
      <c r="D365" s="78"/>
      <c r="E365" s="78"/>
      <c r="F365" s="78"/>
      <c r="G365" s="78"/>
      <c r="H365" s="78"/>
    </row>
    <row r="366" spans="1:8" ht="12.75">
      <c r="A366" s="59"/>
      <c r="B366" s="59"/>
      <c r="C366" s="59"/>
      <c r="D366" s="59"/>
      <c r="E366" s="59"/>
      <c r="F366" s="59"/>
      <c r="G366" s="59"/>
      <c r="H366" s="59"/>
    </row>
    <row r="367" spans="1:8" ht="12.75" customHeight="1">
      <c r="A367" s="59"/>
      <c r="B367" s="59"/>
      <c r="C367" s="59"/>
      <c r="D367" s="59"/>
      <c r="E367" s="59"/>
      <c r="F367" s="59"/>
      <c r="G367" s="59"/>
      <c r="H367" s="59"/>
    </row>
    <row r="368" spans="1:8" ht="15" customHeight="1">
      <c r="A368" s="78" t="s">
        <v>96</v>
      </c>
      <c r="B368" s="78"/>
      <c r="C368" s="78"/>
      <c r="D368" s="78"/>
      <c r="E368" s="78"/>
      <c r="F368" s="78"/>
      <c r="G368" s="78"/>
      <c r="H368" s="78"/>
    </row>
    <row r="369" spans="1:8" ht="15.75" customHeight="1">
      <c r="A369" s="59"/>
      <c r="B369" s="59"/>
      <c r="C369" s="59"/>
      <c r="D369" s="59"/>
      <c r="E369" s="59"/>
      <c r="F369" s="59"/>
      <c r="G369" s="59"/>
      <c r="H369" s="59"/>
    </row>
    <row r="370" spans="1:8" ht="15.75" customHeight="1">
      <c r="A370" s="59" t="s">
        <v>74</v>
      </c>
      <c r="B370" s="59"/>
      <c r="C370" s="59"/>
      <c r="D370" s="59"/>
      <c r="E370" s="59"/>
      <c r="F370" s="59"/>
      <c r="G370" s="59"/>
      <c r="H370" s="59"/>
    </row>
    <row r="371" spans="1:8" ht="0.75" customHeight="1">
      <c r="A371" s="59"/>
      <c r="B371" s="59"/>
      <c r="C371" s="59"/>
      <c r="D371" s="59"/>
      <c r="E371" s="59"/>
      <c r="F371" s="59"/>
      <c r="G371" s="59"/>
      <c r="H371" s="59"/>
    </row>
    <row r="372" spans="1:8" ht="16.5" customHeight="1">
      <c r="A372" s="92" t="s">
        <v>97</v>
      </c>
      <c r="B372" s="92"/>
      <c r="C372" s="92"/>
      <c r="D372" s="92"/>
      <c r="E372" s="92"/>
      <c r="F372" s="92"/>
      <c r="G372" s="92"/>
      <c r="H372" s="92"/>
    </row>
    <row r="373" spans="1:8" ht="18" customHeight="1">
      <c r="A373" s="93" t="s">
        <v>98</v>
      </c>
      <c r="B373" s="93"/>
      <c r="C373" s="93"/>
      <c r="D373" s="93"/>
      <c r="E373" s="93"/>
      <c r="F373" s="94">
        <v>2498778000</v>
      </c>
      <c r="G373" s="94"/>
      <c r="H373" s="94"/>
    </row>
    <row r="374" spans="1:8" ht="16.5" customHeight="1">
      <c r="A374" s="93" t="s">
        <v>99</v>
      </c>
      <c r="B374" s="93"/>
      <c r="C374" s="93"/>
      <c r="D374" s="93"/>
      <c r="E374" s="93"/>
      <c r="F374" s="94">
        <v>2257008231.15</v>
      </c>
      <c r="G374" s="94"/>
      <c r="H374" s="94"/>
    </row>
    <row r="375" spans="1:8" ht="15">
      <c r="A375" s="93" t="s">
        <v>100</v>
      </c>
      <c r="B375" s="93"/>
      <c r="C375" s="93"/>
      <c r="D375" s="93"/>
      <c r="E375" s="93"/>
      <c r="F375" s="94">
        <v>2437165804.83</v>
      </c>
      <c r="G375" s="94"/>
      <c r="H375" s="94"/>
    </row>
    <row r="376" spans="1:8" ht="15">
      <c r="A376" s="93" t="s">
        <v>101</v>
      </c>
      <c r="B376" s="93"/>
      <c r="C376" s="93"/>
      <c r="D376" s="93"/>
      <c r="E376" s="93"/>
      <c r="F376" s="94">
        <v>1384633282.9</v>
      </c>
      <c r="G376" s="94"/>
      <c r="H376" s="94"/>
    </row>
    <row r="377" spans="1:8" ht="17.25" customHeight="1">
      <c r="A377" s="93" t="s">
        <v>102</v>
      </c>
      <c r="B377" s="93"/>
      <c r="C377" s="93"/>
      <c r="D377" s="93"/>
      <c r="E377" s="93"/>
      <c r="F377" s="94">
        <f>F373-F374</f>
        <v>241769768.8499999</v>
      </c>
      <c r="G377" s="94"/>
      <c r="H377" s="94"/>
    </row>
    <row r="378" spans="1:8" ht="12" customHeight="1">
      <c r="A378" s="59"/>
      <c r="B378" s="59"/>
      <c r="C378" s="59"/>
      <c r="D378" s="59"/>
      <c r="E378" s="59"/>
      <c r="F378" s="59"/>
      <c r="G378" s="59"/>
      <c r="H378" s="59"/>
    </row>
    <row r="379" spans="1:8" ht="70.5" customHeight="1">
      <c r="A379" s="91" t="s">
        <v>103</v>
      </c>
      <c r="B379" s="91"/>
      <c r="C379" s="91"/>
      <c r="D379" s="91"/>
      <c r="E379" s="91"/>
      <c r="F379" s="91"/>
      <c r="G379" s="91"/>
      <c r="H379" s="91"/>
    </row>
    <row r="380" spans="1:8" ht="12.75">
      <c r="A380" s="59"/>
      <c r="B380" s="59"/>
      <c r="C380" s="59"/>
      <c r="D380" s="59"/>
      <c r="E380" s="59"/>
      <c r="F380" s="59"/>
      <c r="G380" s="59"/>
      <c r="H380" s="59"/>
    </row>
    <row r="381" spans="1:8" ht="62.25" customHeight="1">
      <c r="A381" s="78" t="s">
        <v>104</v>
      </c>
      <c r="B381" s="78"/>
      <c r="C381" s="78"/>
      <c r="D381" s="78"/>
      <c r="E381" s="78"/>
      <c r="F381" s="78"/>
      <c r="G381" s="78"/>
      <c r="H381" s="78"/>
    </row>
    <row r="382" spans="1:8" ht="12.75">
      <c r="A382" s="59"/>
      <c r="B382" s="59"/>
      <c r="C382" s="59"/>
      <c r="D382" s="59"/>
      <c r="E382" s="59"/>
      <c r="F382" s="59"/>
      <c r="G382" s="59"/>
      <c r="H382" s="59"/>
    </row>
    <row r="383" spans="1:8" ht="12.75">
      <c r="A383" s="59"/>
      <c r="B383" s="59"/>
      <c r="C383" s="59"/>
      <c r="D383" s="59"/>
      <c r="E383" s="59"/>
      <c r="F383" s="59"/>
      <c r="G383" s="59"/>
      <c r="H383" s="59"/>
    </row>
    <row r="384" spans="1:8" ht="19.5" customHeight="1">
      <c r="A384" s="91" t="s">
        <v>105</v>
      </c>
      <c r="B384" s="91"/>
      <c r="C384" s="91"/>
      <c r="D384" s="91"/>
      <c r="E384" s="91"/>
      <c r="F384" s="91"/>
      <c r="G384" s="91"/>
      <c r="H384" s="91"/>
    </row>
    <row r="385" spans="1:8" ht="18.75" customHeight="1">
      <c r="A385" s="59"/>
      <c r="B385" s="59"/>
      <c r="C385" s="59"/>
      <c r="D385" s="59"/>
      <c r="E385" s="59"/>
      <c r="F385" s="59"/>
      <c r="G385" s="59"/>
      <c r="H385" s="59"/>
    </row>
    <row r="386" spans="1:8" ht="17.25" customHeight="1">
      <c r="A386" s="58" t="s">
        <v>75</v>
      </c>
      <c r="B386" s="59"/>
      <c r="C386" s="59"/>
      <c r="D386" s="59"/>
      <c r="E386" s="59"/>
      <c r="F386" s="59"/>
      <c r="G386" s="59"/>
      <c r="H386" s="59"/>
    </row>
    <row r="387" spans="1:8" ht="43.5" customHeight="1">
      <c r="A387" s="78" t="s">
        <v>76</v>
      </c>
      <c r="B387" s="78"/>
      <c r="C387" s="78"/>
      <c r="D387" s="78"/>
      <c r="E387" s="78"/>
      <c r="F387" s="78"/>
      <c r="G387" s="78"/>
      <c r="H387" s="78"/>
    </row>
    <row r="388" spans="1:8" ht="12.75">
      <c r="A388" s="59"/>
      <c r="B388" s="59"/>
      <c r="C388" s="59"/>
      <c r="D388" s="59"/>
      <c r="E388" s="59"/>
      <c r="F388" s="59"/>
      <c r="G388" s="59"/>
      <c r="H388" s="59"/>
    </row>
    <row r="389" spans="1:8" ht="12.75">
      <c r="A389" s="59"/>
      <c r="B389" s="59"/>
      <c r="C389" s="59"/>
      <c r="D389" s="59"/>
      <c r="E389" s="59"/>
      <c r="F389" s="59"/>
      <c r="G389" s="59"/>
      <c r="H389" s="59"/>
    </row>
    <row r="390" spans="1:8" ht="12.75">
      <c r="A390" s="96" t="s">
        <v>77</v>
      </c>
      <c r="B390" s="96"/>
      <c r="C390" s="96"/>
      <c r="D390" s="59"/>
      <c r="E390" s="59"/>
      <c r="F390" s="59"/>
      <c r="G390" s="59"/>
      <c r="H390" s="59"/>
    </row>
    <row r="391" spans="1:8" ht="12.75">
      <c r="A391" s="96" t="s">
        <v>78</v>
      </c>
      <c r="B391" s="96"/>
      <c r="C391" s="96"/>
      <c r="D391" s="59"/>
      <c r="E391" s="59"/>
      <c r="F391" s="59"/>
      <c r="G391" s="59"/>
      <c r="H391" s="59"/>
    </row>
    <row r="392" spans="1:8" ht="34.5" customHeight="1">
      <c r="A392" s="59"/>
      <c r="B392" s="59"/>
      <c r="C392" s="59"/>
      <c r="D392" s="59"/>
      <c r="E392" s="59"/>
      <c r="F392" s="59"/>
      <c r="G392" s="95" t="s">
        <v>79</v>
      </c>
      <c r="H392" s="95"/>
    </row>
    <row r="393" ht="27.75" customHeight="1"/>
    <row r="395" ht="57.75" customHeight="1"/>
    <row r="401" ht="35.25" customHeight="1"/>
  </sheetData>
  <sheetProtection selectLockedCells="1" selectUnlockedCells="1"/>
  <mergeCells count="173">
    <mergeCell ref="A391:C391"/>
    <mergeCell ref="A384:H384"/>
    <mergeCell ref="A387:H387"/>
    <mergeCell ref="G392:H392"/>
    <mergeCell ref="A376:E376"/>
    <mergeCell ref="F376:H376"/>
    <mergeCell ref="A377:E377"/>
    <mergeCell ref="F377:H377"/>
    <mergeCell ref="A379:H379"/>
    <mergeCell ref="A381:H381"/>
    <mergeCell ref="A390:C390"/>
    <mergeCell ref="A373:E373"/>
    <mergeCell ref="F373:H373"/>
    <mergeCell ref="A374:E374"/>
    <mergeCell ref="F374:H374"/>
    <mergeCell ref="A375:E375"/>
    <mergeCell ref="F375:H375"/>
    <mergeCell ref="A363:H363"/>
    <mergeCell ref="A365:H365"/>
    <mergeCell ref="A368:H368"/>
    <mergeCell ref="A372:H372"/>
    <mergeCell ref="A350:A355"/>
    <mergeCell ref="B350:B355"/>
    <mergeCell ref="C350:C355"/>
    <mergeCell ref="D350:D355"/>
    <mergeCell ref="E350:E355"/>
    <mergeCell ref="F350:F355"/>
    <mergeCell ref="F330:F335"/>
    <mergeCell ref="G330:G335"/>
    <mergeCell ref="H330:H335"/>
    <mergeCell ref="A340:H340"/>
    <mergeCell ref="A341:H344"/>
    <mergeCell ref="A346:H347"/>
    <mergeCell ref="D330:D335"/>
    <mergeCell ref="E330:E335"/>
    <mergeCell ref="G350:G355"/>
    <mergeCell ref="H350:H355"/>
    <mergeCell ref="G308:G313"/>
    <mergeCell ref="H308:H313"/>
    <mergeCell ref="A320:H320"/>
    <mergeCell ref="A321:H324"/>
    <mergeCell ref="A326:H327"/>
    <mergeCell ref="A330:A335"/>
    <mergeCell ref="B330:B335"/>
    <mergeCell ref="C330:C335"/>
    <mergeCell ref="A308:A313"/>
    <mergeCell ref="B308:B313"/>
    <mergeCell ref="C308:C313"/>
    <mergeCell ref="D308:D313"/>
    <mergeCell ref="E308:E313"/>
    <mergeCell ref="F308:F313"/>
    <mergeCell ref="F288:F293"/>
    <mergeCell ref="G288:G293"/>
    <mergeCell ref="H288:H293"/>
    <mergeCell ref="A298:H298"/>
    <mergeCell ref="A299:H302"/>
    <mergeCell ref="A304:H305"/>
    <mergeCell ref="G266:G271"/>
    <mergeCell ref="H266:H271"/>
    <mergeCell ref="A278:H278"/>
    <mergeCell ref="A279:H282"/>
    <mergeCell ref="A284:H285"/>
    <mergeCell ref="A288:A293"/>
    <mergeCell ref="B288:B293"/>
    <mergeCell ref="C288:C293"/>
    <mergeCell ref="D288:D293"/>
    <mergeCell ref="E288:E293"/>
    <mergeCell ref="A266:A271"/>
    <mergeCell ref="B266:B271"/>
    <mergeCell ref="C266:C271"/>
    <mergeCell ref="D266:D271"/>
    <mergeCell ref="E266:E271"/>
    <mergeCell ref="F266:F271"/>
    <mergeCell ref="F247:F252"/>
    <mergeCell ref="G247:G252"/>
    <mergeCell ref="H247:H252"/>
    <mergeCell ref="A256:H256"/>
    <mergeCell ref="A257:H260"/>
    <mergeCell ref="A262:H263"/>
    <mergeCell ref="G219:G224"/>
    <mergeCell ref="H219:H224"/>
    <mergeCell ref="A237:H237"/>
    <mergeCell ref="A238:H241"/>
    <mergeCell ref="A243:H244"/>
    <mergeCell ref="A247:A252"/>
    <mergeCell ref="B247:B252"/>
    <mergeCell ref="C247:C252"/>
    <mergeCell ref="D247:D252"/>
    <mergeCell ref="E247:E252"/>
    <mergeCell ref="A219:A224"/>
    <mergeCell ref="B219:B224"/>
    <mergeCell ref="C219:C224"/>
    <mergeCell ref="D219:D224"/>
    <mergeCell ref="E219:E224"/>
    <mergeCell ref="F219:F224"/>
    <mergeCell ref="F174:F179"/>
    <mergeCell ref="G174:G179"/>
    <mergeCell ref="H174:H179"/>
    <mergeCell ref="A207:H207"/>
    <mergeCell ref="A210:H213"/>
    <mergeCell ref="A215:H216"/>
    <mergeCell ref="G155:G160"/>
    <mergeCell ref="H155:H160"/>
    <mergeCell ref="A164:H164"/>
    <mergeCell ref="A165:H168"/>
    <mergeCell ref="A170:H171"/>
    <mergeCell ref="A174:A179"/>
    <mergeCell ref="B174:B179"/>
    <mergeCell ref="C174:C179"/>
    <mergeCell ref="D174:D179"/>
    <mergeCell ref="E174:E179"/>
    <mergeCell ref="A155:A160"/>
    <mergeCell ref="B155:B160"/>
    <mergeCell ref="C155:C160"/>
    <mergeCell ref="D155:D160"/>
    <mergeCell ref="E155:E160"/>
    <mergeCell ref="F155:F160"/>
    <mergeCell ref="F129:F134"/>
    <mergeCell ref="G129:G134"/>
    <mergeCell ref="H129:H134"/>
    <mergeCell ref="A145:H145"/>
    <mergeCell ref="A146:H149"/>
    <mergeCell ref="A151:H152"/>
    <mergeCell ref="G105:G110"/>
    <mergeCell ref="H105:H110"/>
    <mergeCell ref="A119:H119"/>
    <mergeCell ref="A120:H123"/>
    <mergeCell ref="A125:H126"/>
    <mergeCell ref="A129:A134"/>
    <mergeCell ref="B129:B134"/>
    <mergeCell ref="C129:C134"/>
    <mergeCell ref="D129:D134"/>
    <mergeCell ref="E129:E134"/>
    <mergeCell ref="A105:A110"/>
    <mergeCell ref="B105:B110"/>
    <mergeCell ref="C105:C110"/>
    <mergeCell ref="D105:D110"/>
    <mergeCell ref="E105:E110"/>
    <mergeCell ref="F105:F110"/>
    <mergeCell ref="F83:F88"/>
    <mergeCell ref="G83:G88"/>
    <mergeCell ref="H83:H88"/>
    <mergeCell ref="A94:H94"/>
    <mergeCell ref="A95:H98"/>
    <mergeCell ref="A100:H102"/>
    <mergeCell ref="G51:G56"/>
    <mergeCell ref="H51:H56"/>
    <mergeCell ref="A73:H73"/>
    <mergeCell ref="A74:H77"/>
    <mergeCell ref="A79:H80"/>
    <mergeCell ref="A83:A88"/>
    <mergeCell ref="B83:B88"/>
    <mergeCell ref="C83:C88"/>
    <mergeCell ref="D83:D88"/>
    <mergeCell ref="E83:E88"/>
    <mergeCell ref="A51:A56"/>
    <mergeCell ref="B51:B56"/>
    <mergeCell ref="C51:C56"/>
    <mergeCell ref="D51:D56"/>
    <mergeCell ref="E51:E56"/>
    <mergeCell ref="F51:F56"/>
    <mergeCell ref="E21:H21"/>
    <mergeCell ref="E22:H22"/>
    <mergeCell ref="A37:H37"/>
    <mergeCell ref="A39:H39"/>
    <mergeCell ref="A41:H45"/>
    <mergeCell ref="A47:H48"/>
    <mergeCell ref="A2:H2"/>
    <mergeCell ref="A4:H4"/>
    <mergeCell ref="A10:H10"/>
    <mergeCell ref="A12:H12"/>
    <mergeCell ref="A14:H14"/>
    <mergeCell ref="E20:H20"/>
  </mergeCells>
  <hyperlinks>
    <hyperlink ref="A390:C390" r:id="rId1" display="Ek 1: Bütçe Gider Gerçekleşmelerine ilişkin Tablo"/>
    <hyperlink ref="A391:C391" r:id="rId2" display="Ek 2: Bütçe Gelir Gerçekleşmelerine İlişkin Tablo"/>
  </hyperlinks>
  <printOptions horizontalCentered="1"/>
  <pageMargins left="0.31527777777777777" right="0.15763888888888888" top="0.9840277777777777" bottom="0.9840277777777777" header="0.5118055555555555" footer="0.5118055555555555"/>
  <pageSetup horizontalDpi="300" verticalDpi="300" orientation="portrait" paperSize="9" scale="86" r:id="rId3"/>
  <rowBreaks count="9" manualBreakCount="9">
    <brk id="36" max="7" man="1"/>
    <brk id="71" max="7" man="1"/>
    <brk id="118" max="7" man="1"/>
    <brk id="163" max="7" man="1"/>
    <brk id="204" max="7" man="1"/>
    <brk id="236" max="7" man="1"/>
    <brk id="277" max="7" man="1"/>
    <brk id="319" max="7" man="1"/>
    <brk id="361" max="7" man="1"/>
  </rowBreaks>
</worksheet>
</file>

<file path=xl/worksheets/sheet2.xml><?xml version="1.0" encoding="utf-8"?>
<worksheet xmlns="http://schemas.openxmlformats.org/spreadsheetml/2006/main" xmlns:r="http://schemas.openxmlformats.org/officeDocument/2006/relationships">
  <dimension ref="A1:A1"/>
  <sheetViews>
    <sheetView zoomScale="83" zoomScaleNormal="83" zoomScalePageLayoutView="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83" zoomScaleNormal="83" zoomScalePageLayoutView="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ab146907</cp:lastModifiedBy>
  <cp:lastPrinted>2016-06-28T12:23:00Z</cp:lastPrinted>
  <dcterms:modified xsi:type="dcterms:W3CDTF">2016-07-21T12:29:34Z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