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19" activeTab="0"/>
  </bookViews>
  <sheets>
    <sheet name="Bütçe Giderleri" sheetId="1" r:id="rId1"/>
  </sheets>
  <definedNames>
    <definedName name="Excel_BuiltIn_Print_Area" localSheetId="0">'Bütçe Giderleri'!$A$1:$W$75</definedName>
    <definedName name="SatirBaslik">#REF!</definedName>
    <definedName name="SutunBaslik">#REF!</definedName>
    <definedName name="_xlnm.Print_Area" localSheetId="0">'Bütçe Giderleri'!$A$2:$S$73</definedName>
  </definedNames>
  <calcPr fullCalcOnLoad="1"/>
</workbook>
</file>

<file path=xl/sharedStrings.xml><?xml version="1.0" encoding="utf-8"?>
<sst xmlns="http://schemas.openxmlformats.org/spreadsheetml/2006/main" count="230" uniqueCount="79">
  <si>
    <t>EK- 1 BÜTÇE GİDERLERİNİN GELİŞİMİ</t>
  </si>
  <si>
    <t xml:space="preserve">BÜTÇE GİDERLERİ </t>
  </si>
  <si>
    <t>2016
GERÇEKLEŞME TOPLAMI</t>
  </si>
  <si>
    <t>2017
BAŞLANGIÇ ÖDENEĞİ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</si>
  <si>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</si>
  <si>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</si>
  <si>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</si>
  <si>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</si>
  <si>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</si>
  <si>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</si>
  <si>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</si>
  <si>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</si>
  <si>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</si>
  <si>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2017 YILSONU GERÇEKLEŞME TAHMİNİ</t>
  </si>
  <si>
    <t>PERSONEL GİDERLERİ</t>
  </si>
  <si>
    <t>MEMURLAR</t>
  </si>
  <si>
    <t>SÖZLEŞMELİ  PERSONEL</t>
  </si>
  <si>
    <t>İŞÇİLER</t>
  </si>
  <si>
    <t>GEÇİCİ PERSONEL</t>
  </si>
  <si>
    <t>DİĞER PERSONEL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</si>
  <si>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</si>
  <si>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</si>
  <si>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</si>
  <si>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</si>
  <si>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</si>
  <si>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</si>
  <si>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</si>
  <si>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</si>
  <si>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</si>
  <si>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</si>
  <si>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</si>
  <si>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</si>
  <si>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</si>
  <si>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</si>
  <si>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</si>
  <si>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FAİZ 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</si>
  <si>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</si>
  <si>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</si>
  <si>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</si>
  <si>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</si>
  <si>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KISA VADELİ PARA PİYASASI NAKİT İŞLEMLERİ FAİZ GİDERLERİ</t>
  </si>
  <si>
    <t>TÜREV ÜRÜN GİDERLERİ</t>
  </si>
  <si>
    <t>KİRA SERTİFİKASI GİDERLERİ</t>
  </si>
  <si>
    <t>CARİ TRANSFERLER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</si>
  <si>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</si>
  <si>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</si>
  <si>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</si>
  <si>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</si>
  <si>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</si>
  <si>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YAPILAN TRANSFERLER</t>
  </si>
  <si>
    <t>GELİRLERDEN AYRILAN PAYLAR</t>
  </si>
  <si>
    <t>SERMAYE GİDERLERİ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</si>
  <si>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</si>
  <si>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</si>
  <si>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</si>
  <si>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</si>
  <si>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</si>
  <si>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</si>
  <si>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</si>
  <si>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 xml:space="preserve">STOK ALIMLARI </t>
  </si>
  <si>
    <t>DİĞER SERMAYE GİDERLERİ</t>
  </si>
  <si>
    <t>SERMAYE TRANSFERLERİ</t>
  </si>
  <si>
    <t xml:space="preserve">YURTİÇİ SERMAYE TRANSFERLERİ </t>
  </si>
  <si>
    <t>YURTDIŞI 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</si>
  <si>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</si>
  <si>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</si>
  <si>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</si>
  <si>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</si>
  <si>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</si>
  <si>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</si>
  <si>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</si>
  <si>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</si>
  <si>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</si>
  <si>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</si>
  <si>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</si>
  <si>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</si>
  <si>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>* =(2017 Yılı Ocak-Haziran Gerçekleşme-2016 Yılı Ocak-Haziran Gerçekleşme)/2016 Yılı Ocak-Haziran Gerçekleşme * 100 formülüyle hesaplanacaktır.</t>
  </si>
  <si>
    <t xml:space="preserve">** 2016 yılı için =2016 Yılı Ocak-Haziran Gerçekleşme/2016 Yılı Gerçekleşme Toplamı*100; 2017 yılı için =2017 Yılı Ocak-Haziran Gerçekleşme/2017 Yılı Başlangıç Ödeneği*100 formülüyle hesaplanacaktır.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</si>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</sst>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  <numFmt numFmtId="165" formatCode="#,###.00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¥€-2]\ #,##0.00_);[Red]\([$€-2]\ #,##0.00\)"/>
  </numFmts>
  <fonts count="39">
    <font>
      <sz val="10"/>
      <name val="Arial Tur"/>
      <family val="2"/>
    </font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tabSelected="1" zoomScale="57" zoomScaleNormal="57" zoomScalePageLayoutView="0" workbookViewId="0" topLeftCell="A1">
      <pane ySplit="1635" topLeftCell="A1" activePane="topLeft" state="split"/>
      <selection pane="topLeft" activeCell="A1" sqref="A1:C1"/>
      <selection pane="bottomLeft" activeCell="D58" sqref="D58"/>
    </sheetView>
  </sheetViews>
  <sheetFormatPr defaultColWidth="9.00390625" defaultRowHeight="12.75"/>
  <cols>
    <col min="1" max="2" width="9.125" style="1" customWidth="1"/>
    <col min="3" max="3" width="114.125" style="1" customWidth="1"/>
    <col min="4" max="4" width="20.25390625" style="1" customWidth="1"/>
    <col min="5" max="5" width="19.00390625" style="1" customWidth="1"/>
    <col min="6" max="14" width="19.25390625" style="1" customWidth="1"/>
    <col min="15" max="15" width="21.375" style="1" customWidth="1"/>
    <col min="16" max="16" width="19.25390625" style="1" customWidth="1"/>
    <col min="17" max="17" width="21.375" style="1" customWidth="1"/>
    <col min="18" max="18" width="21.875" style="1" bestFit="1" customWidth="1"/>
    <col min="19" max="19" width="20.125" style="1" bestFit="1" customWidth="1"/>
    <col min="20" max="22" width="14.625" style="1" customWidth="1"/>
    <col min="23" max="23" width="21.125" style="1" customWidth="1"/>
    <col min="24" max="16384" width="9.125" style="1" customWidth="1"/>
  </cols>
  <sheetData>
    <row r="1" spans="1:23" ht="20.25" customHeight="1">
      <c r="A1" s="26" t="s">
        <v>0</v>
      </c>
      <c r="B1" s="26"/>
      <c r="C1" s="2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3" spans="1:23" ht="63" customHeight="1">
      <c r="A3" s="24"/>
      <c r="B3" s="24"/>
      <c r="C3" s="27" t="s">
        <v>1</v>
      </c>
      <c r="D3" s="24" t="s">
        <v>2</v>
      </c>
      <c r="E3" s="24" t="s">
        <v>3</v>
      </c>
      <c r="F3" s="24" t="s">
        <v>4</v>
      </c>
      <c r="G3" s="24"/>
      <c r="H3" s="24" t="s">
        <v>5</v>
      </c>
      <c r="I3" s="24"/>
      <c r="J3" s="24" t="s">
        <v>6</v>
      </c>
      <c r="K3" s="24"/>
      <c r="L3" s="24" t="s">
        <v>7</v>
      </c>
      <c r="M3" s="24"/>
      <c r="N3" s="24" t="s">
        <v>8</v>
      </c>
      <c r="O3" s="24"/>
      <c r="P3" s="24" t="s">
        <v>9</v>
      </c>
      <c r="Q3" s="24"/>
      <c r="R3" s="24" t="s">
        <v>10</v>
      </c>
      <c r="S3" s="24"/>
      <c r="T3" s="24" t="s">
        <v>11</v>
      </c>
      <c r="U3" s="24" t="s">
        <v>12</v>
      </c>
      <c r="V3" s="24"/>
      <c r="W3" s="24" t="s">
        <v>13</v>
      </c>
    </row>
    <row r="4" spans="1:23" ht="31.5" customHeight="1">
      <c r="A4" s="24"/>
      <c r="B4" s="24"/>
      <c r="C4" s="27"/>
      <c r="D4" s="24"/>
      <c r="E4" s="24"/>
      <c r="F4" s="3">
        <v>2016</v>
      </c>
      <c r="G4" s="3">
        <v>2017</v>
      </c>
      <c r="H4" s="3">
        <v>2016</v>
      </c>
      <c r="I4" s="3">
        <v>2017</v>
      </c>
      <c r="J4" s="3">
        <v>2016</v>
      </c>
      <c r="K4" s="3">
        <v>2017</v>
      </c>
      <c r="L4" s="3">
        <v>2016</v>
      </c>
      <c r="M4" s="3">
        <v>2017</v>
      </c>
      <c r="N4" s="3">
        <v>2016</v>
      </c>
      <c r="O4" s="3">
        <v>2017</v>
      </c>
      <c r="P4" s="3">
        <v>2016</v>
      </c>
      <c r="Q4" s="3">
        <v>2017</v>
      </c>
      <c r="R4" s="3">
        <v>2016</v>
      </c>
      <c r="S4" s="3">
        <v>2017</v>
      </c>
      <c r="T4" s="24"/>
      <c r="U4" s="3">
        <v>2016</v>
      </c>
      <c r="V4" s="3">
        <v>2017</v>
      </c>
      <c r="W4" s="24"/>
    </row>
    <row r="5" spans="1:23" s="13" customFormat="1" ht="21" customHeight="1">
      <c r="A5" s="4">
        <v>1</v>
      </c>
      <c r="B5" s="5"/>
      <c r="C5" s="6" t="s">
        <v>14</v>
      </c>
      <c r="D5" s="7">
        <f>D6+D7+D8+D9+D10+D11+D12+D13</f>
        <v>30040365.55</v>
      </c>
      <c r="E5" s="7">
        <f>E6+E7+E8+E9+E10+E11+E12+E13</f>
        <v>30543000</v>
      </c>
      <c r="F5" s="19">
        <f aca="true" t="shared" si="0" ref="F5:Q5">SUM(F$6:F$13)</f>
        <v>2327679.2100000004</v>
      </c>
      <c r="G5" s="19">
        <f t="shared" si="0"/>
        <v>2828750.0300000003</v>
      </c>
      <c r="H5" s="19">
        <f t="shared" si="0"/>
        <v>2398912.48</v>
      </c>
      <c r="I5" s="19">
        <f t="shared" si="0"/>
        <v>2762188.81</v>
      </c>
      <c r="J5" s="19">
        <f t="shared" si="0"/>
        <v>2650250.8699999996</v>
      </c>
      <c r="K5" s="19">
        <f t="shared" si="0"/>
        <v>3171454.05</v>
      </c>
      <c r="L5" s="19">
        <f t="shared" si="0"/>
        <v>2669026.84</v>
      </c>
      <c r="M5" s="19">
        <f t="shared" si="0"/>
        <v>3453815.75</v>
      </c>
      <c r="N5" s="19">
        <f t="shared" si="0"/>
        <v>2715881.2899999996</v>
      </c>
      <c r="O5" s="19">
        <f t="shared" si="0"/>
        <v>3575511.42</v>
      </c>
      <c r="P5" s="19">
        <f t="shared" si="0"/>
        <v>2974354.46</v>
      </c>
      <c r="Q5" s="19">
        <f t="shared" si="0"/>
        <v>3078671.25</v>
      </c>
      <c r="R5" s="19">
        <f aca="true" t="shared" si="1" ref="R5:R68">F5+H5+J5+L5+N5+P5</f>
        <v>15736105.149999999</v>
      </c>
      <c r="S5" s="18">
        <f>G5+I5+K5+M5+O5+Q5</f>
        <v>18870391.310000002</v>
      </c>
      <c r="T5" s="18">
        <f>(S5-R5)/R5*100</f>
        <v>19.917801324554596</v>
      </c>
      <c r="U5" s="18">
        <f>(R5/D5)*100</f>
        <v>52.383201275658244</v>
      </c>
      <c r="V5" s="18">
        <f>(S5/E5)*100</f>
        <v>61.7830314965786</v>
      </c>
      <c r="W5" s="7">
        <f>SUM(W$6:W$13)</f>
        <v>33875000</v>
      </c>
    </row>
    <row r="6" spans="1:23" ht="21" customHeight="1">
      <c r="A6" s="8">
        <v>1</v>
      </c>
      <c r="B6" s="9">
        <v>1</v>
      </c>
      <c r="C6" s="10" t="s">
        <v>15</v>
      </c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2">
        <f t="shared" si="1"/>
        <v>0</v>
      </c>
      <c r="S6" s="23">
        <f aca="true" t="shared" si="2" ref="S6:S69">G6+I6+K6+M6+O6+Q6</f>
        <v>0</v>
      </c>
      <c r="T6" s="23" t="s">
        <v>78</v>
      </c>
      <c r="U6" s="23" t="s">
        <v>78</v>
      </c>
      <c r="V6" s="23" t="s">
        <v>78</v>
      </c>
      <c r="W6" s="14"/>
    </row>
    <row r="7" spans="1:23" ht="21" customHeight="1">
      <c r="A7" s="8">
        <v>1</v>
      </c>
      <c r="B7" s="9">
        <v>2</v>
      </c>
      <c r="C7" s="10" t="s">
        <v>16</v>
      </c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22">
        <f t="shared" si="1"/>
        <v>0</v>
      </c>
      <c r="S7" s="23">
        <f t="shared" si="2"/>
        <v>0</v>
      </c>
      <c r="T7" s="23" t="s">
        <v>78</v>
      </c>
      <c r="U7" s="23" t="s">
        <v>78</v>
      </c>
      <c r="V7" s="23" t="s">
        <v>78</v>
      </c>
      <c r="W7" s="14"/>
    </row>
    <row r="8" spans="1:23" ht="21" customHeight="1">
      <c r="A8" s="8">
        <v>1</v>
      </c>
      <c r="B8" s="9">
        <v>3</v>
      </c>
      <c r="C8" s="10" t="s">
        <v>17</v>
      </c>
      <c r="D8" s="14">
        <v>1324947.69</v>
      </c>
      <c r="E8" s="14">
        <v>1852000</v>
      </c>
      <c r="F8" s="15">
        <v>124631.24</v>
      </c>
      <c r="G8" s="15">
        <v>117819.06</v>
      </c>
      <c r="H8" s="15">
        <v>101436.95</v>
      </c>
      <c r="I8" s="15">
        <v>98296.39</v>
      </c>
      <c r="J8" s="15">
        <v>85843.26</v>
      </c>
      <c r="K8" s="15">
        <v>72372.27</v>
      </c>
      <c r="L8" s="15">
        <v>84807.27</v>
      </c>
      <c r="M8" s="15">
        <v>127101.59</v>
      </c>
      <c r="N8" s="15">
        <v>99377.03</v>
      </c>
      <c r="O8" s="15">
        <v>127177.04</v>
      </c>
      <c r="P8" s="15">
        <v>162630.33</v>
      </c>
      <c r="Q8" s="15">
        <v>124989.1</v>
      </c>
      <c r="R8" s="22">
        <f t="shared" si="1"/>
        <v>658726.08</v>
      </c>
      <c r="S8" s="23">
        <f t="shared" si="2"/>
        <v>667755.4500000001</v>
      </c>
      <c r="T8" s="23">
        <f>(S8-R8)/R8*100</f>
        <v>1.3707321258633198</v>
      </c>
      <c r="U8" s="23">
        <f>(R8/D8)*100</f>
        <v>49.71713864416791</v>
      </c>
      <c r="V8" s="23">
        <f>(S8/E8)*100</f>
        <v>36.055909827213824</v>
      </c>
      <c r="W8" s="14">
        <v>1725000</v>
      </c>
    </row>
    <row r="9" spans="1:23" ht="21" customHeight="1">
      <c r="A9" s="8">
        <v>1</v>
      </c>
      <c r="B9" s="9">
        <v>4</v>
      </c>
      <c r="C9" s="10" t="s">
        <v>18</v>
      </c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22">
        <f t="shared" si="1"/>
        <v>0</v>
      </c>
      <c r="S9" s="23">
        <f t="shared" si="2"/>
        <v>0</v>
      </c>
      <c r="T9" s="23" t="s">
        <v>78</v>
      </c>
      <c r="U9" s="23" t="s">
        <v>78</v>
      </c>
      <c r="V9" s="23" t="s">
        <v>78</v>
      </c>
      <c r="W9" s="14"/>
    </row>
    <row r="10" spans="1:23" ht="21" customHeight="1">
      <c r="A10" s="8">
        <v>1</v>
      </c>
      <c r="B10" s="9">
        <v>5</v>
      </c>
      <c r="C10" s="10" t="s">
        <v>19</v>
      </c>
      <c r="D10" s="14">
        <v>28715417.86</v>
      </c>
      <c r="E10" s="14">
        <v>28691000</v>
      </c>
      <c r="F10" s="15">
        <v>2203047.97</v>
      </c>
      <c r="G10" s="15">
        <v>2710930.97</v>
      </c>
      <c r="H10" s="15">
        <v>2297475.53</v>
      </c>
      <c r="I10" s="15">
        <v>2663892.42</v>
      </c>
      <c r="J10" s="15">
        <v>2564407.61</v>
      </c>
      <c r="K10" s="15">
        <v>3099081.78</v>
      </c>
      <c r="L10" s="15">
        <v>2584219.57</v>
      </c>
      <c r="M10" s="15">
        <v>3326714.16</v>
      </c>
      <c r="N10" s="15">
        <v>2616504.26</v>
      </c>
      <c r="O10" s="15">
        <v>3448334.38</v>
      </c>
      <c r="P10" s="15">
        <v>2811724.13</v>
      </c>
      <c r="Q10" s="15">
        <v>2953682.15</v>
      </c>
      <c r="R10" s="22">
        <f t="shared" si="1"/>
        <v>15077379.07</v>
      </c>
      <c r="S10" s="23">
        <f t="shared" si="2"/>
        <v>18202635.86</v>
      </c>
      <c r="T10" s="23">
        <f>(S10-R10)/R10*100</f>
        <v>20.728117105037402</v>
      </c>
      <c r="U10" s="23">
        <f>(R10/D10)*100</f>
        <v>52.50621510544858</v>
      </c>
      <c r="V10" s="23">
        <f>(S10/E10)*100</f>
        <v>63.44371356871492</v>
      </c>
      <c r="W10" s="14">
        <v>32150000</v>
      </c>
    </row>
    <row r="11" spans="1:23" ht="21" customHeight="1">
      <c r="A11" s="8">
        <v>1</v>
      </c>
      <c r="B11" s="9">
        <v>7</v>
      </c>
      <c r="C11" s="10" t="s">
        <v>20</v>
      </c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2">
        <f t="shared" si="1"/>
        <v>0</v>
      </c>
      <c r="S11" s="23">
        <f t="shared" si="2"/>
        <v>0</v>
      </c>
      <c r="T11" s="23" t="s">
        <v>78</v>
      </c>
      <c r="U11" s="23" t="s">
        <v>78</v>
      </c>
      <c r="V11" s="23" t="s">
        <v>78</v>
      </c>
      <c r="W11" s="14"/>
    </row>
    <row r="12" spans="1:23" ht="21" customHeight="1">
      <c r="A12" s="8">
        <v>1</v>
      </c>
      <c r="B12" s="9">
        <v>8</v>
      </c>
      <c r="C12" s="10" t="s">
        <v>21</v>
      </c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22">
        <f t="shared" si="1"/>
        <v>0</v>
      </c>
      <c r="S12" s="23">
        <f t="shared" si="2"/>
        <v>0</v>
      </c>
      <c r="T12" s="23" t="s">
        <v>78</v>
      </c>
      <c r="U12" s="23" t="s">
        <v>78</v>
      </c>
      <c r="V12" s="23" t="s">
        <v>78</v>
      </c>
      <c r="W12" s="14"/>
    </row>
    <row r="13" spans="1:23" ht="21" customHeight="1">
      <c r="A13" s="8">
        <v>1</v>
      </c>
      <c r="B13" s="9">
        <v>9</v>
      </c>
      <c r="C13" s="10" t="s">
        <v>22</v>
      </c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2">
        <f t="shared" si="1"/>
        <v>0</v>
      </c>
      <c r="S13" s="23">
        <f t="shared" si="2"/>
        <v>0</v>
      </c>
      <c r="T13" s="23" t="s">
        <v>78</v>
      </c>
      <c r="U13" s="23" t="s">
        <v>78</v>
      </c>
      <c r="V13" s="23" t="s">
        <v>78</v>
      </c>
      <c r="W13" s="14"/>
    </row>
    <row r="14" spans="1:23" s="13" customFormat="1" ht="21" customHeight="1">
      <c r="A14" s="4">
        <v>2</v>
      </c>
      <c r="B14" s="5"/>
      <c r="C14" s="6" t="s">
        <v>23</v>
      </c>
      <c r="D14" s="11">
        <f aca="true" t="shared" si="3" ref="D14:Q14">SUM(D$15:D$21)</f>
        <v>4474319.72</v>
      </c>
      <c r="E14" s="11">
        <f t="shared" si="3"/>
        <v>4915000</v>
      </c>
      <c r="F14" s="12">
        <f t="shared" si="3"/>
        <v>415163.27</v>
      </c>
      <c r="G14" s="12">
        <f t="shared" si="3"/>
        <v>366125.05</v>
      </c>
      <c r="H14" s="12">
        <f t="shared" si="3"/>
        <v>458185</v>
      </c>
      <c r="I14" s="12">
        <f t="shared" si="3"/>
        <v>352985.69</v>
      </c>
      <c r="J14" s="12">
        <f t="shared" si="3"/>
        <v>385051.51</v>
      </c>
      <c r="K14" s="12">
        <f t="shared" si="3"/>
        <v>385953.84</v>
      </c>
      <c r="L14" s="12">
        <f t="shared" si="3"/>
        <v>365896.49000000005</v>
      </c>
      <c r="M14" s="12">
        <f t="shared" si="3"/>
        <v>429520.45999999996</v>
      </c>
      <c r="N14" s="12">
        <f t="shared" si="3"/>
        <v>362963</v>
      </c>
      <c r="O14" s="12">
        <f t="shared" si="3"/>
        <v>427592.42</v>
      </c>
      <c r="P14" s="12">
        <f t="shared" si="3"/>
        <v>422406.44</v>
      </c>
      <c r="Q14" s="12">
        <f t="shared" si="3"/>
        <v>400428.24</v>
      </c>
      <c r="R14" s="19">
        <f t="shared" si="1"/>
        <v>2409665.71</v>
      </c>
      <c r="S14" s="18">
        <f t="shared" si="2"/>
        <v>2362605.7</v>
      </c>
      <c r="T14" s="18">
        <f>(S14-R14)/R14*100</f>
        <v>-1.9529684057295973</v>
      </c>
      <c r="U14" s="18">
        <f>(R14/D14)*100</f>
        <v>53.855465429278716</v>
      </c>
      <c r="V14" s="18">
        <f>(S14/E14)*100</f>
        <v>48.06929196337742</v>
      </c>
      <c r="W14" s="11">
        <f>SUM(W$15:W$21)</f>
        <v>4765000</v>
      </c>
    </row>
    <row r="15" spans="1:23" ht="21" customHeight="1">
      <c r="A15" s="8">
        <v>2</v>
      </c>
      <c r="B15" s="9">
        <v>1</v>
      </c>
      <c r="C15" s="10" t="s">
        <v>15</v>
      </c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2">
        <f t="shared" si="1"/>
        <v>0</v>
      </c>
      <c r="S15" s="23">
        <f t="shared" si="2"/>
        <v>0</v>
      </c>
      <c r="T15" s="23" t="s">
        <v>78</v>
      </c>
      <c r="U15" s="23" t="s">
        <v>78</v>
      </c>
      <c r="V15" s="23" t="s">
        <v>78</v>
      </c>
      <c r="W15" s="14"/>
    </row>
    <row r="16" spans="1:23" ht="21" customHeight="1">
      <c r="A16" s="8">
        <v>2</v>
      </c>
      <c r="B16" s="9">
        <v>2</v>
      </c>
      <c r="C16" s="10" t="s">
        <v>24</v>
      </c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22">
        <f t="shared" si="1"/>
        <v>0</v>
      </c>
      <c r="S16" s="23">
        <f t="shared" si="2"/>
        <v>0</v>
      </c>
      <c r="T16" s="23" t="s">
        <v>78</v>
      </c>
      <c r="U16" s="23" t="s">
        <v>78</v>
      </c>
      <c r="V16" s="23" t="s">
        <v>78</v>
      </c>
      <c r="W16" s="14"/>
    </row>
    <row r="17" spans="1:23" ht="21" customHeight="1">
      <c r="A17" s="8">
        <v>2</v>
      </c>
      <c r="B17" s="9">
        <v>3</v>
      </c>
      <c r="C17" s="10" t="s">
        <v>17</v>
      </c>
      <c r="D17" s="14">
        <v>375753.85</v>
      </c>
      <c r="E17" s="14">
        <v>407000</v>
      </c>
      <c r="F17" s="15">
        <v>17380.28</v>
      </c>
      <c r="G17" s="15">
        <v>40593.5</v>
      </c>
      <c r="H17" s="15">
        <v>23171.58</v>
      </c>
      <c r="I17" s="15">
        <v>34207.89</v>
      </c>
      <c r="J17" s="15">
        <v>19362.14</v>
      </c>
      <c r="K17" s="15">
        <v>30122.07</v>
      </c>
      <c r="L17" s="15">
        <v>20536.46</v>
      </c>
      <c r="M17" s="15">
        <v>44796.49</v>
      </c>
      <c r="N17" s="15">
        <v>21709.48</v>
      </c>
      <c r="O17" s="15">
        <v>39516.1</v>
      </c>
      <c r="P17" s="15">
        <v>54478.12</v>
      </c>
      <c r="Q17" s="15">
        <v>58943.17</v>
      </c>
      <c r="R17" s="22">
        <f t="shared" si="1"/>
        <v>156638.06</v>
      </c>
      <c r="S17" s="23">
        <f t="shared" si="2"/>
        <v>248179.21999999997</v>
      </c>
      <c r="T17" s="23">
        <f>(S17-R17)/R17*100</f>
        <v>58.4411987737846</v>
      </c>
      <c r="U17" s="23">
        <f>(R17/D17)*100</f>
        <v>41.68634865617478</v>
      </c>
      <c r="V17" s="23">
        <f>(S17/E17)*100</f>
        <v>60.97769533169532</v>
      </c>
      <c r="W17" s="14">
        <v>515000</v>
      </c>
    </row>
    <row r="18" spans="1:23" ht="21" customHeight="1">
      <c r="A18" s="8">
        <v>2</v>
      </c>
      <c r="B18" s="9">
        <v>4</v>
      </c>
      <c r="C18" s="10" t="s">
        <v>18</v>
      </c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2">
        <f t="shared" si="1"/>
        <v>0</v>
      </c>
      <c r="S18" s="23">
        <f t="shared" si="2"/>
        <v>0</v>
      </c>
      <c r="T18" s="23" t="s">
        <v>78</v>
      </c>
      <c r="U18" s="23" t="s">
        <v>78</v>
      </c>
      <c r="V18" s="23" t="s">
        <v>78</v>
      </c>
      <c r="W18" s="14"/>
    </row>
    <row r="19" spans="1:23" ht="21" customHeight="1">
      <c r="A19" s="8">
        <v>2</v>
      </c>
      <c r="B19" s="9">
        <v>5</v>
      </c>
      <c r="C19" s="10" t="s">
        <v>19</v>
      </c>
      <c r="D19" s="14">
        <v>4098565.87</v>
      </c>
      <c r="E19" s="14">
        <v>4508000</v>
      </c>
      <c r="F19" s="15">
        <v>397782.99</v>
      </c>
      <c r="G19" s="15">
        <v>325531.55</v>
      </c>
      <c r="H19" s="15">
        <v>435013.42</v>
      </c>
      <c r="I19" s="15">
        <v>318777.8</v>
      </c>
      <c r="J19" s="15">
        <v>365689.37</v>
      </c>
      <c r="K19" s="15">
        <v>355831.77</v>
      </c>
      <c r="L19" s="15">
        <v>345360.03</v>
      </c>
      <c r="M19" s="15">
        <v>384723.97</v>
      </c>
      <c r="N19" s="15">
        <v>341253.52</v>
      </c>
      <c r="O19" s="15">
        <v>388076.32</v>
      </c>
      <c r="P19" s="15">
        <v>367928.32</v>
      </c>
      <c r="Q19" s="15">
        <v>341485.07</v>
      </c>
      <c r="R19" s="22">
        <f t="shared" si="1"/>
        <v>2253027.65</v>
      </c>
      <c r="S19" s="23">
        <f t="shared" si="2"/>
        <v>2114426.48</v>
      </c>
      <c r="T19" s="23">
        <f>(S19-R19)/R19*100</f>
        <v>-6.151774036150863</v>
      </c>
      <c r="U19" s="23">
        <f>(R19/D19)*100</f>
        <v>54.97112213058076</v>
      </c>
      <c r="V19" s="23">
        <f>(S19/E19)*100</f>
        <v>46.90387045252884</v>
      </c>
      <c r="W19" s="14">
        <v>4250000</v>
      </c>
    </row>
    <row r="20" spans="1:23" ht="21" customHeight="1">
      <c r="A20" s="8">
        <v>2</v>
      </c>
      <c r="B20" s="9">
        <v>7</v>
      </c>
      <c r="C20" s="10" t="s">
        <v>20</v>
      </c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2">
        <f t="shared" si="1"/>
        <v>0</v>
      </c>
      <c r="S20" s="23">
        <f t="shared" si="2"/>
        <v>0</v>
      </c>
      <c r="T20" s="23" t="s">
        <v>78</v>
      </c>
      <c r="U20" s="23" t="s">
        <v>78</v>
      </c>
      <c r="V20" s="23" t="s">
        <v>78</v>
      </c>
      <c r="W20" s="14"/>
    </row>
    <row r="21" spans="1:23" ht="21" customHeight="1">
      <c r="A21" s="8">
        <v>2</v>
      </c>
      <c r="B21" s="9">
        <v>9</v>
      </c>
      <c r="C21" s="10" t="s">
        <v>22</v>
      </c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2">
        <f t="shared" si="1"/>
        <v>0</v>
      </c>
      <c r="S21" s="23">
        <f t="shared" si="2"/>
        <v>0</v>
      </c>
      <c r="T21" s="23" t="s">
        <v>78</v>
      </c>
      <c r="U21" s="23" t="s">
        <v>78</v>
      </c>
      <c r="V21" s="23" t="s">
        <v>78</v>
      </c>
      <c r="W21" s="14"/>
    </row>
    <row r="22" spans="1:23" s="13" customFormat="1" ht="21" customHeight="1">
      <c r="A22" s="4">
        <v>3</v>
      </c>
      <c r="B22" s="5"/>
      <c r="C22" s="6" t="s">
        <v>25</v>
      </c>
      <c r="D22" s="11">
        <f aca="true" t="shared" si="4" ref="D22:Q22">SUM(D$23:D$31)</f>
        <v>1619674892.59</v>
      </c>
      <c r="E22" s="11">
        <f t="shared" si="4"/>
        <v>356891000</v>
      </c>
      <c r="F22" s="12">
        <f t="shared" si="4"/>
        <v>88712191.16</v>
      </c>
      <c r="G22" s="12">
        <f t="shared" si="4"/>
        <v>130978189.01999998</v>
      </c>
      <c r="H22" s="12">
        <f t="shared" si="4"/>
        <v>124225953.59</v>
      </c>
      <c r="I22" s="12">
        <f t="shared" si="4"/>
        <v>154315341.37</v>
      </c>
      <c r="J22" s="12">
        <f t="shared" si="4"/>
        <v>160194371.55</v>
      </c>
      <c r="K22" s="12">
        <f t="shared" si="4"/>
        <v>176679047.67999998</v>
      </c>
      <c r="L22" s="12">
        <f t="shared" si="4"/>
        <v>131871579.73</v>
      </c>
      <c r="M22" s="12">
        <f t="shared" si="4"/>
        <v>188826378.17</v>
      </c>
      <c r="N22" s="12">
        <f t="shared" si="4"/>
        <v>134902785.04000002</v>
      </c>
      <c r="O22" s="12">
        <f t="shared" si="4"/>
        <v>198585629.62</v>
      </c>
      <c r="P22" s="12">
        <f t="shared" si="4"/>
        <v>153665689.16</v>
      </c>
      <c r="Q22" s="12">
        <f t="shared" si="4"/>
        <v>197449192.75999996</v>
      </c>
      <c r="R22" s="19">
        <f t="shared" si="1"/>
        <v>793572570.23</v>
      </c>
      <c r="S22" s="18">
        <f t="shared" si="2"/>
        <v>1046833778.6199999</v>
      </c>
      <c r="T22" s="18">
        <f aca="true" t="shared" si="5" ref="T22:T30">(S22-R22)/R22*100</f>
        <v>31.914057754868914</v>
      </c>
      <c r="U22" s="18">
        <f aca="true" t="shared" si="6" ref="U22:U30">(R22/D22)*100</f>
        <v>48.99579377692328</v>
      </c>
      <c r="V22" s="18">
        <f aca="true" t="shared" si="7" ref="V22:V30">(S22/E22)*100</f>
        <v>293.32030749444505</v>
      </c>
      <c r="W22" s="11">
        <f>SUM(W$23:W$31)</f>
        <v>1933368000</v>
      </c>
    </row>
    <row r="23" spans="1:23" ht="21" customHeight="1">
      <c r="A23" s="8">
        <v>3</v>
      </c>
      <c r="B23" s="9">
        <v>1</v>
      </c>
      <c r="C23" s="10" t="s">
        <v>26</v>
      </c>
      <c r="D23" s="14">
        <f>89583.24+274872701.15</f>
        <v>274962284.39</v>
      </c>
      <c r="E23" s="14">
        <v>32019000</v>
      </c>
      <c r="F23" s="15">
        <v>15801641.84</v>
      </c>
      <c r="G23" s="15">
        <v>24626590.55</v>
      </c>
      <c r="H23" s="15">
        <v>21501865.69</v>
      </c>
      <c r="I23" s="15">
        <v>29123610.49</v>
      </c>
      <c r="J23" s="15">
        <v>21924210.78</v>
      </c>
      <c r="K23" s="15">
        <v>31314420.04</v>
      </c>
      <c r="L23" s="15">
        <v>21645839.72</v>
      </c>
      <c r="M23" s="15">
        <v>36407930.89</v>
      </c>
      <c r="N23" s="15">
        <v>22803519.35</v>
      </c>
      <c r="O23" s="15">
        <v>39741438.76</v>
      </c>
      <c r="P23" s="15">
        <v>23418482.17</v>
      </c>
      <c r="Q23" s="15">
        <v>38498435.08</v>
      </c>
      <c r="R23" s="22">
        <f t="shared" si="1"/>
        <v>127095559.55</v>
      </c>
      <c r="S23" s="23">
        <f t="shared" si="2"/>
        <v>199712425.81</v>
      </c>
      <c r="T23" s="23">
        <f t="shared" si="5"/>
        <v>57.13564385499416</v>
      </c>
      <c r="U23" s="23">
        <f t="shared" si="6"/>
        <v>46.22290647314039</v>
      </c>
      <c r="V23" s="23">
        <f t="shared" si="7"/>
        <v>623.7309903807114</v>
      </c>
      <c r="W23" s="14">
        <v>393450000</v>
      </c>
    </row>
    <row r="24" spans="1:23" ht="21" customHeight="1">
      <c r="A24" s="8">
        <v>3</v>
      </c>
      <c r="B24" s="9">
        <v>2</v>
      </c>
      <c r="C24" s="10" t="s">
        <v>27</v>
      </c>
      <c r="D24" s="14">
        <f>54209889.15+195526948.76+831134452.68</f>
        <v>1080871290.59</v>
      </c>
      <c r="E24" s="14">
        <v>217307000</v>
      </c>
      <c r="F24" s="15">
        <v>61954241.51</v>
      </c>
      <c r="G24" s="15">
        <v>91386247.55</v>
      </c>
      <c r="H24" s="15">
        <v>86450188.8</v>
      </c>
      <c r="I24" s="15">
        <v>106055410.3</v>
      </c>
      <c r="J24" s="15">
        <v>111237488.05</v>
      </c>
      <c r="K24" s="15">
        <v>117575760.36</v>
      </c>
      <c r="L24" s="15">
        <v>85517133.06</v>
      </c>
      <c r="M24" s="15">
        <v>124234144.93</v>
      </c>
      <c r="N24" s="15">
        <v>94189006.34</v>
      </c>
      <c r="O24" s="15">
        <v>136265891.65</v>
      </c>
      <c r="P24" s="15">
        <v>100472775.4</v>
      </c>
      <c r="Q24" s="15">
        <v>129476729.8</v>
      </c>
      <c r="R24" s="22">
        <f t="shared" si="1"/>
        <v>539820833.16</v>
      </c>
      <c r="S24" s="23">
        <f t="shared" si="2"/>
        <v>704994184.5899999</v>
      </c>
      <c r="T24" s="23">
        <f t="shared" si="5"/>
        <v>30.59780973311259</v>
      </c>
      <c r="U24" s="23">
        <f t="shared" si="6"/>
        <v>49.94311883937038</v>
      </c>
      <c r="V24" s="23">
        <f t="shared" si="7"/>
        <v>324.4231362036197</v>
      </c>
      <c r="W24" s="14">
        <v>1269156000</v>
      </c>
    </row>
    <row r="25" spans="1:23" ht="21" customHeight="1">
      <c r="A25" s="8">
        <v>3</v>
      </c>
      <c r="B25" s="9">
        <v>3</v>
      </c>
      <c r="C25" s="10" t="s">
        <v>28</v>
      </c>
      <c r="D25" s="14">
        <f>1666608.19+3270542.49</f>
        <v>4937150.68</v>
      </c>
      <c r="E25" s="14">
        <v>1211000</v>
      </c>
      <c r="F25" s="15">
        <v>128678.07</v>
      </c>
      <c r="G25" s="15">
        <v>147180.36</v>
      </c>
      <c r="H25" s="15">
        <v>137456.61</v>
      </c>
      <c r="I25" s="15">
        <v>171060.27</v>
      </c>
      <c r="J25" s="15">
        <v>365508.41</v>
      </c>
      <c r="K25" s="15">
        <v>572480.28</v>
      </c>
      <c r="L25" s="15">
        <v>601204.48</v>
      </c>
      <c r="M25" s="15">
        <v>674600.49</v>
      </c>
      <c r="N25" s="15">
        <v>604205.68</v>
      </c>
      <c r="O25" s="15">
        <v>464494.95</v>
      </c>
      <c r="P25" s="15">
        <v>458416.84</v>
      </c>
      <c r="Q25" s="15">
        <v>212688.49</v>
      </c>
      <c r="R25" s="22">
        <f t="shared" si="1"/>
        <v>2295470.09</v>
      </c>
      <c r="S25" s="23">
        <f t="shared" si="2"/>
        <v>2242504.84</v>
      </c>
      <c r="T25" s="23">
        <f t="shared" si="5"/>
        <v>-2.3073814043902443</v>
      </c>
      <c r="U25" s="23">
        <f t="shared" si="6"/>
        <v>46.49382282981082</v>
      </c>
      <c r="V25" s="23">
        <f t="shared" si="7"/>
        <v>185.17793889347644</v>
      </c>
      <c r="W25" s="14">
        <v>4122000</v>
      </c>
    </row>
    <row r="26" spans="1:23" ht="21" customHeight="1">
      <c r="A26" s="8">
        <v>3</v>
      </c>
      <c r="B26" s="9">
        <v>4</v>
      </c>
      <c r="C26" s="10" t="s">
        <v>29</v>
      </c>
      <c r="D26" s="14">
        <f>3128.6+509521.23+2211370.44</f>
        <v>2724020.27</v>
      </c>
      <c r="E26" s="14">
        <v>3293000</v>
      </c>
      <c r="F26" s="15">
        <v>386573.04</v>
      </c>
      <c r="G26" s="15">
        <v>419587.07</v>
      </c>
      <c r="H26" s="15">
        <v>203763.37</v>
      </c>
      <c r="I26" s="15">
        <v>158781.25</v>
      </c>
      <c r="J26" s="15">
        <v>175408.79</v>
      </c>
      <c r="K26" s="15">
        <v>246089.22</v>
      </c>
      <c r="L26" s="15">
        <v>219298.99</v>
      </c>
      <c r="M26" s="15">
        <v>162292.78</v>
      </c>
      <c r="N26" s="15">
        <v>174399.43</v>
      </c>
      <c r="O26" s="15">
        <v>239109.68</v>
      </c>
      <c r="P26" s="15">
        <v>268292.49</v>
      </c>
      <c r="Q26" s="15">
        <v>185201.95</v>
      </c>
      <c r="R26" s="22">
        <f t="shared" si="1"/>
        <v>1427736.1099999999</v>
      </c>
      <c r="S26" s="23">
        <f t="shared" si="2"/>
        <v>1411061.95</v>
      </c>
      <c r="T26" s="23">
        <f t="shared" si="5"/>
        <v>-1.167874082837333</v>
      </c>
      <c r="U26" s="23">
        <f t="shared" si="6"/>
        <v>52.4128298795662</v>
      </c>
      <c r="V26" s="23">
        <f t="shared" si="7"/>
        <v>42.85034770725782</v>
      </c>
      <c r="W26" s="14">
        <v>3098000</v>
      </c>
    </row>
    <row r="27" spans="1:23" ht="21" customHeight="1">
      <c r="A27" s="8">
        <v>3</v>
      </c>
      <c r="B27" s="9">
        <v>5</v>
      </c>
      <c r="C27" s="10" t="s">
        <v>30</v>
      </c>
      <c r="D27" s="14">
        <f>29604474.27+96614622.98+75825901.92+22287268.94</f>
        <v>224332268.11</v>
      </c>
      <c r="E27" s="14">
        <v>92981000</v>
      </c>
      <c r="F27" s="15">
        <v>9266382.17</v>
      </c>
      <c r="G27" s="15">
        <v>12439944.18</v>
      </c>
      <c r="H27" s="15">
        <v>14045508.72</v>
      </c>
      <c r="I27" s="15">
        <v>15988231.15</v>
      </c>
      <c r="J27" s="15">
        <v>24384456.34</v>
      </c>
      <c r="K27" s="15">
        <v>23154079.42</v>
      </c>
      <c r="L27" s="15">
        <v>19909205.45</v>
      </c>
      <c r="M27" s="15">
        <v>22447564.48</v>
      </c>
      <c r="N27" s="15">
        <v>14409268.57</v>
      </c>
      <c r="O27" s="15">
        <v>16926874.84</v>
      </c>
      <c r="P27" s="15">
        <v>25668899</v>
      </c>
      <c r="Q27" s="15">
        <v>24283512.14</v>
      </c>
      <c r="R27" s="22">
        <f t="shared" si="1"/>
        <v>107683720.25</v>
      </c>
      <c r="S27" s="23">
        <f t="shared" si="2"/>
        <v>115240206.21000001</v>
      </c>
      <c r="T27" s="23">
        <f t="shared" si="5"/>
        <v>7.017296525841388</v>
      </c>
      <c r="U27" s="23">
        <f t="shared" si="6"/>
        <v>48.00188629002668</v>
      </c>
      <c r="V27" s="23">
        <f t="shared" si="7"/>
        <v>123.9395212032566</v>
      </c>
      <c r="W27" s="14">
        <v>220002000</v>
      </c>
    </row>
    <row r="28" spans="1:23" ht="21" customHeight="1">
      <c r="A28" s="8">
        <v>3</v>
      </c>
      <c r="B28" s="9">
        <v>6</v>
      </c>
      <c r="C28" s="10" t="s">
        <v>31</v>
      </c>
      <c r="D28" s="14">
        <v>3336885.31</v>
      </c>
      <c r="E28" s="14">
        <v>363000</v>
      </c>
      <c r="F28" s="15">
        <v>2579.19</v>
      </c>
      <c r="G28" s="15">
        <v>11062.47</v>
      </c>
      <c r="H28" s="15">
        <v>2593.36</v>
      </c>
      <c r="I28" s="15">
        <v>7184.24</v>
      </c>
      <c r="J28" s="15">
        <v>6161.86</v>
      </c>
      <c r="K28" s="15">
        <v>117132.97</v>
      </c>
      <c r="L28" s="15">
        <v>327381.15</v>
      </c>
      <c r="M28" s="15">
        <v>251192.28</v>
      </c>
      <c r="N28" s="15">
        <v>126628.4</v>
      </c>
      <c r="O28" s="15">
        <v>366610.03</v>
      </c>
      <c r="P28" s="15">
        <v>295864.3</v>
      </c>
      <c r="Q28" s="15">
        <v>189700.18</v>
      </c>
      <c r="R28" s="22">
        <f t="shared" si="1"/>
        <v>761208.26</v>
      </c>
      <c r="S28" s="23">
        <f t="shared" si="2"/>
        <v>942882.1699999999</v>
      </c>
      <c r="T28" s="23">
        <f t="shared" si="5"/>
        <v>23.86651847419521</v>
      </c>
      <c r="U28" s="23">
        <f t="shared" si="6"/>
        <v>22.81193955689175</v>
      </c>
      <c r="V28" s="23">
        <f t="shared" si="7"/>
        <v>259.74715426997244</v>
      </c>
      <c r="W28" s="14">
        <v>1940000</v>
      </c>
    </row>
    <row r="29" spans="1:23" ht="21" customHeight="1">
      <c r="A29" s="8">
        <v>3</v>
      </c>
      <c r="B29" s="9">
        <v>7</v>
      </c>
      <c r="C29" s="10" t="s">
        <v>32</v>
      </c>
      <c r="D29" s="14">
        <f>488000.44+5307294.89+16944933.53</f>
        <v>22740228.86</v>
      </c>
      <c r="E29" s="14">
        <v>6509000</v>
      </c>
      <c r="F29" s="15">
        <v>978128.29</v>
      </c>
      <c r="G29" s="15">
        <v>1634901.98</v>
      </c>
      <c r="H29" s="15">
        <v>1602679.65</v>
      </c>
      <c r="I29" s="15">
        <v>2267767.76</v>
      </c>
      <c r="J29" s="15">
        <v>1660549.48</v>
      </c>
      <c r="K29" s="15">
        <v>3008267.6</v>
      </c>
      <c r="L29" s="15">
        <v>3138880.21</v>
      </c>
      <c r="M29" s="15">
        <v>3060775.17</v>
      </c>
      <c r="N29" s="15">
        <v>2232257.55</v>
      </c>
      <c r="O29" s="15">
        <v>3117163.5</v>
      </c>
      <c r="P29" s="15">
        <v>2251589.07</v>
      </c>
      <c r="Q29" s="15">
        <v>2007548.45</v>
      </c>
      <c r="R29" s="22">
        <f t="shared" si="1"/>
        <v>11864084.25</v>
      </c>
      <c r="S29" s="23">
        <f t="shared" si="2"/>
        <v>15096424.459999999</v>
      </c>
      <c r="T29" s="23">
        <f t="shared" si="5"/>
        <v>27.244750980253695</v>
      </c>
      <c r="U29" s="23">
        <f t="shared" si="6"/>
        <v>52.17222888582661</v>
      </c>
      <c r="V29" s="23">
        <f t="shared" si="7"/>
        <v>231.93154801044705</v>
      </c>
      <c r="W29" s="14">
        <v>27781000</v>
      </c>
    </row>
    <row r="30" spans="1:23" ht="21" customHeight="1">
      <c r="A30" s="8">
        <v>3</v>
      </c>
      <c r="B30" s="9">
        <v>8</v>
      </c>
      <c r="C30" s="10" t="s">
        <v>33</v>
      </c>
      <c r="D30" s="14">
        <f>881755.1+1416+4887593.28</f>
        <v>5770764.38</v>
      </c>
      <c r="E30" s="14">
        <v>3208000</v>
      </c>
      <c r="F30" s="15">
        <v>193967.05</v>
      </c>
      <c r="G30" s="15">
        <v>312674.86</v>
      </c>
      <c r="H30" s="15">
        <v>281897.39</v>
      </c>
      <c r="I30" s="15">
        <v>543295.91</v>
      </c>
      <c r="J30" s="15">
        <v>440587.84</v>
      </c>
      <c r="K30" s="15">
        <v>690817.79</v>
      </c>
      <c r="L30" s="15">
        <v>512636.67</v>
      </c>
      <c r="M30" s="15">
        <v>1587877.15</v>
      </c>
      <c r="N30" s="15">
        <v>363499.72</v>
      </c>
      <c r="O30" s="15">
        <v>1464046.21</v>
      </c>
      <c r="P30" s="15">
        <v>831369.89</v>
      </c>
      <c r="Q30" s="15">
        <v>2595376.67</v>
      </c>
      <c r="R30" s="22">
        <f t="shared" si="1"/>
        <v>2623958.56</v>
      </c>
      <c r="S30" s="23">
        <f t="shared" si="2"/>
        <v>7194088.59</v>
      </c>
      <c r="T30" s="23">
        <f t="shared" si="5"/>
        <v>174.16929137783333</v>
      </c>
      <c r="U30" s="23">
        <f t="shared" si="6"/>
        <v>45.46986130804391</v>
      </c>
      <c r="V30" s="23">
        <f t="shared" si="7"/>
        <v>224.25463185785537</v>
      </c>
      <c r="W30" s="14">
        <v>13819000</v>
      </c>
    </row>
    <row r="31" spans="1:23" ht="21" customHeight="1">
      <c r="A31" s="8">
        <v>3</v>
      </c>
      <c r="B31" s="9">
        <v>9</v>
      </c>
      <c r="C31" s="10" t="s">
        <v>34</v>
      </c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22">
        <f t="shared" si="1"/>
        <v>0</v>
      </c>
      <c r="S31" s="23">
        <f t="shared" si="2"/>
        <v>0</v>
      </c>
      <c r="T31" s="23" t="s">
        <v>78</v>
      </c>
      <c r="U31" s="23" t="s">
        <v>78</v>
      </c>
      <c r="V31" s="23" t="s">
        <v>78</v>
      </c>
      <c r="W31" s="14"/>
    </row>
    <row r="32" spans="1:23" s="13" customFormat="1" ht="21" customHeight="1">
      <c r="A32" s="4">
        <v>4</v>
      </c>
      <c r="B32" s="5"/>
      <c r="C32" s="6" t="s">
        <v>35</v>
      </c>
      <c r="D32" s="11">
        <f aca="true" t="shared" si="8" ref="D32:W32">SUM(D$33:D$38)</f>
        <v>0</v>
      </c>
      <c r="E32" s="11">
        <f t="shared" si="8"/>
        <v>0</v>
      </c>
      <c r="F32" s="12">
        <f t="shared" si="8"/>
        <v>0</v>
      </c>
      <c r="G32" s="12">
        <f t="shared" si="8"/>
        <v>0</v>
      </c>
      <c r="H32" s="12">
        <f t="shared" si="8"/>
        <v>0</v>
      </c>
      <c r="I32" s="12">
        <f t="shared" si="8"/>
        <v>0</v>
      </c>
      <c r="J32" s="12">
        <f t="shared" si="8"/>
        <v>0</v>
      </c>
      <c r="K32" s="12">
        <f t="shared" si="8"/>
        <v>0</v>
      </c>
      <c r="L32" s="12">
        <f t="shared" si="8"/>
        <v>0</v>
      </c>
      <c r="M32" s="12">
        <f t="shared" si="8"/>
        <v>0</v>
      </c>
      <c r="N32" s="12">
        <f t="shared" si="8"/>
        <v>0</v>
      </c>
      <c r="O32" s="12">
        <f t="shared" si="8"/>
        <v>0</v>
      </c>
      <c r="P32" s="12">
        <f t="shared" si="8"/>
        <v>0</v>
      </c>
      <c r="Q32" s="12">
        <f t="shared" si="8"/>
        <v>0</v>
      </c>
      <c r="R32" s="19">
        <f t="shared" si="1"/>
        <v>0</v>
      </c>
      <c r="S32" s="18">
        <f t="shared" si="2"/>
        <v>0</v>
      </c>
      <c r="T32" s="18" t="s">
        <v>78</v>
      </c>
      <c r="U32" s="18" t="s">
        <v>78</v>
      </c>
      <c r="V32" s="18" t="s">
        <v>78</v>
      </c>
      <c r="W32" s="11">
        <f t="shared" si="8"/>
        <v>0</v>
      </c>
    </row>
    <row r="33" spans="1:23" ht="21" customHeight="1">
      <c r="A33" s="8">
        <v>4</v>
      </c>
      <c r="B33" s="9">
        <v>1</v>
      </c>
      <c r="C33" s="10" t="s">
        <v>36</v>
      </c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>
        <f t="shared" si="1"/>
        <v>0</v>
      </c>
      <c r="S33" s="23">
        <f t="shared" si="2"/>
        <v>0</v>
      </c>
      <c r="T33" s="23" t="s">
        <v>78</v>
      </c>
      <c r="U33" s="23" t="s">
        <v>78</v>
      </c>
      <c r="V33" s="23" t="s">
        <v>78</v>
      </c>
      <c r="W33" s="14"/>
    </row>
    <row r="34" spans="1:23" ht="21" customHeight="1">
      <c r="A34" s="8">
        <v>4</v>
      </c>
      <c r="B34" s="9">
        <v>2</v>
      </c>
      <c r="C34" s="10" t="s">
        <v>37</v>
      </c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22">
        <f t="shared" si="1"/>
        <v>0</v>
      </c>
      <c r="S34" s="23">
        <f t="shared" si="2"/>
        <v>0</v>
      </c>
      <c r="T34" s="23" t="s">
        <v>78</v>
      </c>
      <c r="U34" s="23" t="s">
        <v>78</v>
      </c>
      <c r="V34" s="23" t="s">
        <v>78</v>
      </c>
      <c r="W34" s="14"/>
    </row>
    <row r="35" spans="1:23" ht="21" customHeight="1">
      <c r="A35" s="8">
        <v>4</v>
      </c>
      <c r="B35" s="9">
        <v>3</v>
      </c>
      <c r="C35" s="10" t="s">
        <v>38</v>
      </c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>
        <f t="shared" si="1"/>
        <v>0</v>
      </c>
      <c r="S35" s="23">
        <f t="shared" si="2"/>
        <v>0</v>
      </c>
      <c r="T35" s="23" t="s">
        <v>78</v>
      </c>
      <c r="U35" s="23" t="s">
        <v>78</v>
      </c>
      <c r="V35" s="23" t="s">
        <v>78</v>
      </c>
      <c r="W35" s="14"/>
    </row>
    <row r="36" spans="1:23" ht="21" customHeight="1">
      <c r="A36" s="8">
        <v>4</v>
      </c>
      <c r="B36" s="9">
        <v>4</v>
      </c>
      <c r="C36" s="10" t="s">
        <v>39</v>
      </c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2">
        <f t="shared" si="1"/>
        <v>0</v>
      </c>
      <c r="S36" s="23">
        <f t="shared" si="2"/>
        <v>0</v>
      </c>
      <c r="T36" s="23" t="s">
        <v>78</v>
      </c>
      <c r="U36" s="23" t="s">
        <v>78</v>
      </c>
      <c r="V36" s="23" t="s">
        <v>78</v>
      </c>
      <c r="W36" s="14"/>
    </row>
    <row r="37" spans="1:23" ht="21" customHeight="1">
      <c r="A37" s="8">
        <v>4</v>
      </c>
      <c r="B37" s="9">
        <v>5</v>
      </c>
      <c r="C37" s="10" t="s">
        <v>40</v>
      </c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22">
        <f t="shared" si="1"/>
        <v>0</v>
      </c>
      <c r="S37" s="23">
        <f t="shared" si="2"/>
        <v>0</v>
      </c>
      <c r="T37" s="23" t="s">
        <v>78</v>
      </c>
      <c r="U37" s="23" t="s">
        <v>78</v>
      </c>
      <c r="V37" s="23" t="s">
        <v>78</v>
      </c>
      <c r="W37" s="14"/>
    </row>
    <row r="38" spans="1:23" ht="21" customHeight="1">
      <c r="A38" s="8">
        <v>4</v>
      </c>
      <c r="B38" s="9">
        <v>6</v>
      </c>
      <c r="C38" s="10" t="s">
        <v>41</v>
      </c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2">
        <f t="shared" si="1"/>
        <v>0</v>
      </c>
      <c r="S38" s="23">
        <f t="shared" si="2"/>
        <v>0</v>
      </c>
      <c r="T38" s="23" t="s">
        <v>78</v>
      </c>
      <c r="U38" s="23" t="s">
        <v>78</v>
      </c>
      <c r="V38" s="23" t="s">
        <v>78</v>
      </c>
      <c r="W38" s="14"/>
    </row>
    <row r="39" spans="1:23" ht="21" customHeight="1">
      <c r="A39" s="8">
        <v>4</v>
      </c>
      <c r="B39" s="9">
        <v>7</v>
      </c>
      <c r="C39" s="10" t="s">
        <v>42</v>
      </c>
      <c r="D39" s="14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2">
        <f t="shared" si="1"/>
        <v>0</v>
      </c>
      <c r="S39" s="23">
        <f t="shared" si="2"/>
        <v>0</v>
      </c>
      <c r="T39" s="23" t="s">
        <v>78</v>
      </c>
      <c r="U39" s="23" t="s">
        <v>78</v>
      </c>
      <c r="V39" s="23" t="s">
        <v>78</v>
      </c>
      <c r="W39" s="14"/>
    </row>
    <row r="40" spans="1:23" s="13" customFormat="1" ht="21" customHeight="1">
      <c r="A40" s="4">
        <v>5</v>
      </c>
      <c r="B40" s="5"/>
      <c r="C40" s="6" t="s">
        <v>43</v>
      </c>
      <c r="D40" s="11">
        <f aca="true" t="shared" si="9" ref="D40:W40">SUM(D$41:D$47)</f>
        <v>0</v>
      </c>
      <c r="E40" s="11">
        <f t="shared" si="9"/>
        <v>1962000</v>
      </c>
      <c r="F40" s="12">
        <f t="shared" si="9"/>
        <v>0</v>
      </c>
      <c r="G40" s="12">
        <f t="shared" si="9"/>
        <v>0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2">
        <f t="shared" si="9"/>
        <v>0</v>
      </c>
      <c r="L40" s="12">
        <f t="shared" si="9"/>
        <v>0</v>
      </c>
      <c r="M40" s="12">
        <f t="shared" si="9"/>
        <v>0</v>
      </c>
      <c r="N40" s="12">
        <f t="shared" si="9"/>
        <v>0</v>
      </c>
      <c r="O40" s="12">
        <f t="shared" si="9"/>
        <v>0</v>
      </c>
      <c r="P40" s="12">
        <f t="shared" si="9"/>
        <v>0</v>
      </c>
      <c r="Q40" s="12">
        <f t="shared" si="9"/>
        <v>0</v>
      </c>
      <c r="R40" s="19">
        <f t="shared" si="1"/>
        <v>0</v>
      </c>
      <c r="S40" s="18">
        <f t="shared" si="2"/>
        <v>0</v>
      </c>
      <c r="T40" s="18" t="s">
        <v>78</v>
      </c>
      <c r="U40" s="18" t="s">
        <v>78</v>
      </c>
      <c r="V40" s="18">
        <f>(S40/E40)*100</f>
        <v>0</v>
      </c>
      <c r="W40" s="11">
        <f t="shared" si="9"/>
        <v>1505000</v>
      </c>
    </row>
    <row r="41" spans="1:23" ht="21" customHeight="1">
      <c r="A41" s="8">
        <v>5</v>
      </c>
      <c r="B41" s="9">
        <v>1</v>
      </c>
      <c r="C41" s="10" t="s">
        <v>44</v>
      </c>
      <c r="D41" s="14"/>
      <c r="E41" s="14">
        <v>1962000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2">
        <f t="shared" si="1"/>
        <v>0</v>
      </c>
      <c r="S41" s="23">
        <f t="shared" si="2"/>
        <v>0</v>
      </c>
      <c r="T41" s="23" t="s">
        <v>78</v>
      </c>
      <c r="U41" s="23" t="s">
        <v>78</v>
      </c>
      <c r="V41" s="23">
        <f>(S41/E41)*100</f>
        <v>0</v>
      </c>
      <c r="W41" s="14">
        <v>1505000</v>
      </c>
    </row>
    <row r="42" spans="1:23" ht="21" customHeight="1">
      <c r="A42" s="8">
        <v>5</v>
      </c>
      <c r="B42" s="9">
        <v>2</v>
      </c>
      <c r="C42" s="10" t="s">
        <v>45</v>
      </c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2">
        <f t="shared" si="1"/>
        <v>0</v>
      </c>
      <c r="S42" s="23">
        <f t="shared" si="2"/>
        <v>0</v>
      </c>
      <c r="T42" s="23" t="s">
        <v>78</v>
      </c>
      <c r="U42" s="23" t="s">
        <v>78</v>
      </c>
      <c r="V42" s="23" t="s">
        <v>78</v>
      </c>
      <c r="W42" s="14"/>
    </row>
    <row r="43" spans="1:23" ht="21" customHeight="1">
      <c r="A43" s="8">
        <v>5</v>
      </c>
      <c r="B43" s="9">
        <v>3</v>
      </c>
      <c r="C43" s="10" t="s">
        <v>46</v>
      </c>
      <c r="D43" s="14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2">
        <f t="shared" si="1"/>
        <v>0</v>
      </c>
      <c r="S43" s="23">
        <f t="shared" si="2"/>
        <v>0</v>
      </c>
      <c r="T43" s="23" t="s">
        <v>78</v>
      </c>
      <c r="U43" s="23" t="s">
        <v>78</v>
      </c>
      <c r="V43" s="23" t="s">
        <v>78</v>
      </c>
      <c r="W43" s="14"/>
    </row>
    <row r="44" spans="1:23" ht="21" customHeight="1">
      <c r="A44" s="8">
        <v>5</v>
      </c>
      <c r="B44" s="9">
        <v>4</v>
      </c>
      <c r="C44" s="10" t="s">
        <v>47</v>
      </c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2">
        <f t="shared" si="1"/>
        <v>0</v>
      </c>
      <c r="S44" s="23">
        <f t="shared" si="2"/>
        <v>0</v>
      </c>
      <c r="T44" s="23" t="s">
        <v>78</v>
      </c>
      <c r="U44" s="23" t="s">
        <v>78</v>
      </c>
      <c r="V44" s="23" t="s">
        <v>78</v>
      </c>
      <c r="W44" s="14"/>
    </row>
    <row r="45" spans="1:23" ht="21" customHeight="1">
      <c r="A45" s="8">
        <v>5</v>
      </c>
      <c r="B45" s="9">
        <v>5</v>
      </c>
      <c r="C45" s="10" t="s">
        <v>48</v>
      </c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2">
        <f t="shared" si="1"/>
        <v>0</v>
      </c>
      <c r="S45" s="23">
        <f t="shared" si="2"/>
        <v>0</v>
      </c>
      <c r="T45" s="23" t="s">
        <v>78</v>
      </c>
      <c r="U45" s="23" t="s">
        <v>78</v>
      </c>
      <c r="V45" s="23" t="s">
        <v>78</v>
      </c>
      <c r="W45" s="14"/>
    </row>
    <row r="46" spans="1:23" ht="21" customHeight="1">
      <c r="A46" s="8">
        <v>5</v>
      </c>
      <c r="B46" s="9">
        <v>6</v>
      </c>
      <c r="C46" s="10" t="s">
        <v>49</v>
      </c>
      <c r="D46" s="14"/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2">
        <f t="shared" si="1"/>
        <v>0</v>
      </c>
      <c r="S46" s="23">
        <f t="shared" si="2"/>
        <v>0</v>
      </c>
      <c r="T46" s="23" t="s">
        <v>78</v>
      </c>
      <c r="U46" s="23" t="s">
        <v>78</v>
      </c>
      <c r="V46" s="23" t="s">
        <v>78</v>
      </c>
      <c r="W46" s="14"/>
    </row>
    <row r="47" spans="1:23" ht="21" customHeight="1">
      <c r="A47" s="8">
        <v>5</v>
      </c>
      <c r="B47" s="9">
        <v>8</v>
      </c>
      <c r="C47" s="10" t="s">
        <v>50</v>
      </c>
      <c r="D47" s="14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22">
        <f t="shared" si="1"/>
        <v>0</v>
      </c>
      <c r="S47" s="23">
        <f t="shared" si="2"/>
        <v>0</v>
      </c>
      <c r="T47" s="23" t="s">
        <v>78</v>
      </c>
      <c r="U47" s="23" t="s">
        <v>78</v>
      </c>
      <c r="V47" s="23" t="s">
        <v>78</v>
      </c>
      <c r="W47" s="14"/>
    </row>
    <row r="48" spans="1:23" s="13" customFormat="1" ht="21" customHeight="1">
      <c r="A48" s="4">
        <v>6</v>
      </c>
      <c r="B48" s="5"/>
      <c r="C48" s="6" t="s">
        <v>51</v>
      </c>
      <c r="D48" s="11">
        <f aca="true" t="shared" si="10" ref="D48:W48">SUM(D$49:D$57)</f>
        <v>773916680.1300001</v>
      </c>
      <c r="E48" s="11">
        <f t="shared" si="10"/>
        <v>681484000</v>
      </c>
      <c r="F48" s="12">
        <f t="shared" si="10"/>
        <v>57174298.629999995</v>
      </c>
      <c r="G48" s="12">
        <f t="shared" si="10"/>
        <v>413520.17</v>
      </c>
      <c r="H48" s="12">
        <f t="shared" si="10"/>
        <v>50126132.57</v>
      </c>
      <c r="I48" s="12">
        <f t="shared" si="10"/>
        <v>79884411.86999999</v>
      </c>
      <c r="J48" s="12">
        <f t="shared" si="10"/>
        <v>52631451.99</v>
      </c>
      <c r="K48" s="12">
        <f t="shared" si="10"/>
        <v>75636578.43</v>
      </c>
      <c r="L48" s="12">
        <f t="shared" si="10"/>
        <v>59067190.90999999</v>
      </c>
      <c r="M48" s="12">
        <f t="shared" si="10"/>
        <v>99835676.31</v>
      </c>
      <c r="N48" s="12">
        <f t="shared" si="10"/>
        <v>74441372.52</v>
      </c>
      <c r="O48" s="12">
        <f t="shared" si="10"/>
        <v>121121625.35999998</v>
      </c>
      <c r="P48" s="12">
        <f t="shared" si="10"/>
        <v>76935176.9</v>
      </c>
      <c r="Q48" s="12">
        <f t="shared" si="10"/>
        <v>110589691.66000001</v>
      </c>
      <c r="R48" s="19">
        <f t="shared" si="1"/>
        <v>370375623.52</v>
      </c>
      <c r="S48" s="18">
        <f t="shared" si="2"/>
        <v>487481503.8</v>
      </c>
      <c r="T48" s="18">
        <f>(S48-R48)/R48*100</f>
        <v>31.618139219595914</v>
      </c>
      <c r="U48" s="18">
        <f>(R48/D48)*100</f>
        <v>47.85729950384135</v>
      </c>
      <c r="V48" s="18">
        <f>(S48/E48)*100</f>
        <v>71.53234761197622</v>
      </c>
      <c r="W48" s="11">
        <f t="shared" si="10"/>
        <v>883880000</v>
      </c>
    </row>
    <row r="49" spans="1:23" ht="21" customHeight="1">
      <c r="A49" s="8">
        <v>6</v>
      </c>
      <c r="B49" s="9">
        <v>1</v>
      </c>
      <c r="C49" s="10" t="s">
        <v>52</v>
      </c>
      <c r="D49" s="14">
        <f>34794368.67+37672623.1+14070558.71</f>
        <v>86537550.48000002</v>
      </c>
      <c r="E49" s="14">
        <v>70657000</v>
      </c>
      <c r="F49" s="15">
        <v>4447041.11</v>
      </c>
      <c r="G49" s="15">
        <v>72814.78</v>
      </c>
      <c r="H49" s="15">
        <v>6336322.5</v>
      </c>
      <c r="I49" s="15">
        <v>489691.74</v>
      </c>
      <c r="J49" s="15">
        <v>3452271.52</v>
      </c>
      <c r="K49" s="15">
        <v>455248.2</v>
      </c>
      <c r="L49" s="15">
        <v>2409705.65</v>
      </c>
      <c r="M49" s="15">
        <v>1497185.4</v>
      </c>
      <c r="N49" s="15">
        <v>5748219.32</v>
      </c>
      <c r="O49" s="15">
        <v>639433.32</v>
      </c>
      <c r="P49" s="15">
        <v>5070398.9</v>
      </c>
      <c r="Q49" s="15">
        <v>6209448.87</v>
      </c>
      <c r="R49" s="22">
        <f t="shared" si="1"/>
        <v>27463959</v>
      </c>
      <c r="S49" s="23">
        <f t="shared" si="2"/>
        <v>9363822.31</v>
      </c>
      <c r="T49" s="23">
        <f>(S49-R49)/R49*100</f>
        <v>-65.90505283670136</v>
      </c>
      <c r="U49" s="23">
        <f>(R49/D49)*100</f>
        <v>31.736464514727956</v>
      </c>
      <c r="V49" s="23">
        <f>(S49/E49)*100</f>
        <v>13.252504790749677</v>
      </c>
      <c r="W49" s="14">
        <v>71080000</v>
      </c>
    </row>
    <row r="50" spans="1:23" ht="21" customHeight="1">
      <c r="A50" s="8">
        <v>6</v>
      </c>
      <c r="B50" s="9">
        <v>2</v>
      </c>
      <c r="C50" s="10" t="s">
        <v>53</v>
      </c>
      <c r="D50" s="14"/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22">
        <f t="shared" si="1"/>
        <v>0</v>
      </c>
      <c r="S50" s="23">
        <f t="shared" si="2"/>
        <v>0</v>
      </c>
      <c r="T50" s="23" t="s">
        <v>78</v>
      </c>
      <c r="U50" s="23" t="s">
        <v>78</v>
      </c>
      <c r="V50" s="23" t="s">
        <v>78</v>
      </c>
      <c r="W50" s="14"/>
    </row>
    <row r="51" spans="1:23" ht="21" customHeight="1">
      <c r="A51" s="8">
        <v>6</v>
      </c>
      <c r="B51" s="9">
        <v>3</v>
      </c>
      <c r="C51" s="10" t="s">
        <v>54</v>
      </c>
      <c r="D51" s="14"/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2">
        <f t="shared" si="1"/>
        <v>0</v>
      </c>
      <c r="S51" s="23">
        <f t="shared" si="2"/>
        <v>0</v>
      </c>
      <c r="T51" s="23" t="s">
        <v>78</v>
      </c>
      <c r="U51" s="23" t="s">
        <v>78</v>
      </c>
      <c r="V51" s="23" t="s">
        <v>78</v>
      </c>
      <c r="W51" s="14"/>
    </row>
    <row r="52" spans="1:23" ht="21" customHeight="1">
      <c r="A52" s="8">
        <v>6</v>
      </c>
      <c r="B52" s="9">
        <v>4</v>
      </c>
      <c r="C52" s="10" t="s">
        <v>55</v>
      </c>
      <c r="D52" s="14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2">
        <f t="shared" si="1"/>
        <v>0</v>
      </c>
      <c r="S52" s="23">
        <f t="shared" si="2"/>
        <v>0</v>
      </c>
      <c r="T52" s="23" t="s">
        <v>78</v>
      </c>
      <c r="U52" s="23" t="s">
        <v>78</v>
      </c>
      <c r="V52" s="23" t="s">
        <v>78</v>
      </c>
      <c r="W52" s="14"/>
    </row>
    <row r="53" spans="1:23" ht="21" customHeight="1">
      <c r="A53" s="8">
        <v>6</v>
      </c>
      <c r="B53" s="9">
        <v>5</v>
      </c>
      <c r="C53" s="10" t="s">
        <v>56</v>
      </c>
      <c r="D53" s="14">
        <f>261574904.17+394450497.92+10529430.2</f>
        <v>666554832.2900001</v>
      </c>
      <c r="E53" s="14">
        <v>564227000</v>
      </c>
      <c r="F53" s="15">
        <v>51837419.19</v>
      </c>
      <c r="G53" s="15">
        <v>259067.09</v>
      </c>
      <c r="H53" s="15">
        <v>43474077.84</v>
      </c>
      <c r="I53" s="15">
        <v>78724802.61</v>
      </c>
      <c r="J53" s="15">
        <v>47724884.2</v>
      </c>
      <c r="K53" s="15">
        <v>73791592.31</v>
      </c>
      <c r="L53" s="15">
        <v>55039111.3</v>
      </c>
      <c r="M53" s="15">
        <v>96737212.46</v>
      </c>
      <c r="N53" s="15">
        <v>66276261.94</v>
      </c>
      <c r="O53" s="15">
        <v>119941512.34</v>
      </c>
      <c r="P53" s="15">
        <v>69128958.17</v>
      </c>
      <c r="Q53" s="15">
        <v>101449091.29</v>
      </c>
      <c r="R53" s="22">
        <f t="shared" si="1"/>
        <v>333480712.64000005</v>
      </c>
      <c r="S53" s="23">
        <f t="shared" si="2"/>
        <v>470903278.09999996</v>
      </c>
      <c r="T53" s="23">
        <f>(S53-R53)/R53*100</f>
        <v>41.208549775516005</v>
      </c>
      <c r="U53" s="23">
        <f aca="true" t="shared" si="11" ref="U53:V55">(R53/D53)*100</f>
        <v>50.03049959060406</v>
      </c>
      <c r="V53" s="23">
        <f t="shared" si="11"/>
        <v>83.4598978957051</v>
      </c>
      <c r="W53" s="14">
        <v>776000000</v>
      </c>
    </row>
    <row r="54" spans="1:23" ht="21" customHeight="1">
      <c r="A54" s="8">
        <v>6</v>
      </c>
      <c r="B54" s="9">
        <v>6</v>
      </c>
      <c r="C54" s="10" t="s">
        <v>57</v>
      </c>
      <c r="D54" s="14">
        <f>6313524.74</f>
        <v>6313524.74</v>
      </c>
      <c r="E54" s="14">
        <v>7300000</v>
      </c>
      <c r="F54" s="15">
        <v>414821.03</v>
      </c>
      <c r="G54" s="15"/>
      <c r="H54" s="15">
        <v>124436.9</v>
      </c>
      <c r="I54" s="15">
        <v>1593</v>
      </c>
      <c r="J54" s="15">
        <v>219529.16</v>
      </c>
      <c r="K54" s="15">
        <v>449604.84</v>
      </c>
      <c r="L54" s="15">
        <v>510676.48</v>
      </c>
      <c r="M54" s="15">
        <v>198231.89</v>
      </c>
      <c r="N54" s="15">
        <v>392801.9</v>
      </c>
      <c r="O54" s="15">
        <v>399115.1</v>
      </c>
      <c r="P54" s="15">
        <v>555308.11</v>
      </c>
      <c r="Q54" s="15">
        <v>135328.96</v>
      </c>
      <c r="R54" s="22">
        <f t="shared" si="1"/>
        <v>2217573.58</v>
      </c>
      <c r="S54" s="23">
        <f t="shared" si="2"/>
        <v>1183873.79</v>
      </c>
      <c r="T54" s="23">
        <f>(S54-R54)/R54*100</f>
        <v>-46.61400186775313</v>
      </c>
      <c r="U54" s="23">
        <f t="shared" si="11"/>
        <v>35.12417661010068</v>
      </c>
      <c r="V54" s="23">
        <f t="shared" si="11"/>
        <v>16.21744917808219</v>
      </c>
      <c r="W54" s="14">
        <v>5300000</v>
      </c>
    </row>
    <row r="55" spans="1:23" ht="21" customHeight="1">
      <c r="A55" s="8">
        <v>6</v>
      </c>
      <c r="B55" s="9">
        <v>7</v>
      </c>
      <c r="C55" s="10" t="s">
        <v>58</v>
      </c>
      <c r="D55" s="14">
        <f>10470499.07+2679037.23+1361236.32</f>
        <v>14510772.620000001</v>
      </c>
      <c r="E55" s="14">
        <v>39300000</v>
      </c>
      <c r="F55" s="15">
        <v>475017.3</v>
      </c>
      <c r="G55" s="15">
        <v>81638.3</v>
      </c>
      <c r="H55" s="15">
        <v>191295.33</v>
      </c>
      <c r="I55" s="15">
        <v>668324.52</v>
      </c>
      <c r="J55" s="15">
        <v>1234767.11</v>
      </c>
      <c r="K55" s="15">
        <v>940133.08</v>
      </c>
      <c r="L55" s="15">
        <v>1107697.48</v>
      </c>
      <c r="M55" s="15">
        <v>1403046.56</v>
      </c>
      <c r="N55" s="15">
        <v>2024089.36</v>
      </c>
      <c r="O55" s="15">
        <v>141564.6</v>
      </c>
      <c r="P55" s="15">
        <v>2180511.72</v>
      </c>
      <c r="Q55" s="15">
        <v>2795822.54</v>
      </c>
      <c r="R55" s="22">
        <f t="shared" si="1"/>
        <v>7213378.300000001</v>
      </c>
      <c r="S55" s="23">
        <f t="shared" si="2"/>
        <v>6030529.6</v>
      </c>
      <c r="T55" s="23">
        <f>(S55-R55)/R55*100</f>
        <v>-16.397985116072462</v>
      </c>
      <c r="U55" s="23">
        <f t="shared" si="11"/>
        <v>49.71050466367242</v>
      </c>
      <c r="V55" s="23">
        <f t="shared" si="11"/>
        <v>15.344859033078878</v>
      </c>
      <c r="W55" s="14">
        <v>31500000</v>
      </c>
    </row>
    <row r="56" spans="1:23" ht="21" customHeight="1">
      <c r="A56" s="8">
        <v>6</v>
      </c>
      <c r="B56" s="9">
        <v>8</v>
      </c>
      <c r="C56" s="10" t="s">
        <v>59</v>
      </c>
      <c r="D56" s="14"/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22">
        <f t="shared" si="1"/>
        <v>0</v>
      </c>
      <c r="S56" s="23">
        <f t="shared" si="2"/>
        <v>0</v>
      </c>
      <c r="T56" s="23" t="s">
        <v>78</v>
      </c>
      <c r="U56" s="23" t="s">
        <v>78</v>
      </c>
      <c r="V56" s="23" t="s">
        <v>78</v>
      </c>
      <c r="W56" s="14"/>
    </row>
    <row r="57" spans="1:23" ht="21" customHeight="1">
      <c r="A57" s="8">
        <v>6</v>
      </c>
      <c r="B57" s="9">
        <v>9</v>
      </c>
      <c r="C57" s="10" t="s">
        <v>60</v>
      </c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22">
        <f t="shared" si="1"/>
        <v>0</v>
      </c>
      <c r="S57" s="23">
        <f t="shared" si="2"/>
        <v>0</v>
      </c>
      <c r="T57" s="23" t="s">
        <v>78</v>
      </c>
      <c r="U57" s="23" t="s">
        <v>78</v>
      </c>
      <c r="V57" s="23" t="s">
        <v>78</v>
      </c>
      <c r="W57" s="14"/>
    </row>
    <row r="58" spans="1:23" s="13" customFormat="1" ht="21" customHeight="1">
      <c r="A58" s="4">
        <v>7</v>
      </c>
      <c r="B58" s="5"/>
      <c r="C58" s="6" t="s">
        <v>61</v>
      </c>
      <c r="D58" s="11">
        <f aca="true" t="shared" si="12" ref="D58:W58">SUM(D$59:D$60)</f>
        <v>0</v>
      </c>
      <c r="E58" s="11">
        <f t="shared" si="12"/>
        <v>0</v>
      </c>
      <c r="F58" s="12">
        <f t="shared" si="12"/>
        <v>0</v>
      </c>
      <c r="G58" s="12">
        <f t="shared" si="12"/>
        <v>0</v>
      </c>
      <c r="H58" s="12">
        <f t="shared" si="12"/>
        <v>0</v>
      </c>
      <c r="I58" s="12">
        <f t="shared" si="12"/>
        <v>0</v>
      </c>
      <c r="J58" s="12">
        <f t="shared" si="12"/>
        <v>0</v>
      </c>
      <c r="K58" s="12">
        <f t="shared" si="12"/>
        <v>0</v>
      </c>
      <c r="L58" s="12">
        <f t="shared" si="12"/>
        <v>0</v>
      </c>
      <c r="M58" s="12">
        <f t="shared" si="12"/>
        <v>0</v>
      </c>
      <c r="N58" s="12">
        <f t="shared" si="12"/>
        <v>0</v>
      </c>
      <c r="O58" s="12">
        <f t="shared" si="12"/>
        <v>0</v>
      </c>
      <c r="P58" s="12">
        <f t="shared" si="12"/>
        <v>0</v>
      </c>
      <c r="Q58" s="12">
        <f t="shared" si="12"/>
        <v>0</v>
      </c>
      <c r="R58" s="19">
        <f t="shared" si="1"/>
        <v>0</v>
      </c>
      <c r="S58" s="18">
        <f t="shared" si="2"/>
        <v>0</v>
      </c>
      <c r="T58" s="18" t="s">
        <v>78</v>
      </c>
      <c r="U58" s="18" t="s">
        <v>78</v>
      </c>
      <c r="V58" s="18" t="s">
        <v>78</v>
      </c>
      <c r="W58" s="11">
        <f t="shared" si="12"/>
        <v>0</v>
      </c>
    </row>
    <row r="59" spans="1:23" ht="21" customHeight="1">
      <c r="A59" s="8">
        <v>7</v>
      </c>
      <c r="B59" s="9">
        <v>1</v>
      </c>
      <c r="C59" s="16" t="s">
        <v>62</v>
      </c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22">
        <f t="shared" si="1"/>
        <v>0</v>
      </c>
      <c r="S59" s="23">
        <f t="shared" si="2"/>
        <v>0</v>
      </c>
      <c r="T59" s="23" t="s">
        <v>78</v>
      </c>
      <c r="U59" s="23" t="s">
        <v>78</v>
      </c>
      <c r="V59" s="23" t="s">
        <v>78</v>
      </c>
      <c r="W59" s="14"/>
    </row>
    <row r="60" spans="1:23" ht="21" customHeight="1">
      <c r="A60" s="8">
        <v>7</v>
      </c>
      <c r="B60" s="9">
        <v>2</v>
      </c>
      <c r="C60" s="10" t="s">
        <v>63</v>
      </c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2">
        <f t="shared" si="1"/>
        <v>0</v>
      </c>
      <c r="S60" s="23">
        <f t="shared" si="2"/>
        <v>0</v>
      </c>
      <c r="T60" s="23" t="s">
        <v>78</v>
      </c>
      <c r="U60" s="23" t="s">
        <v>78</v>
      </c>
      <c r="V60" s="23" t="s">
        <v>78</v>
      </c>
      <c r="W60" s="14"/>
    </row>
    <row r="61" spans="1:23" s="13" customFormat="1" ht="21" customHeight="1">
      <c r="A61" s="4">
        <v>8</v>
      </c>
      <c r="B61" s="5"/>
      <c r="C61" s="6" t="s">
        <v>64</v>
      </c>
      <c r="D61" s="11">
        <f>D62+D63</f>
        <v>0</v>
      </c>
      <c r="E61" s="11">
        <f aca="true" t="shared" si="13" ref="E61:W61">SUM(E$62:E$63)</f>
        <v>0</v>
      </c>
      <c r="F61" s="12">
        <f t="shared" si="13"/>
        <v>0</v>
      </c>
      <c r="G61" s="12">
        <f t="shared" si="13"/>
        <v>0</v>
      </c>
      <c r="H61" s="12">
        <f t="shared" si="13"/>
        <v>0</v>
      </c>
      <c r="I61" s="12">
        <f t="shared" si="13"/>
        <v>0</v>
      </c>
      <c r="J61" s="12">
        <f t="shared" si="13"/>
        <v>0</v>
      </c>
      <c r="K61" s="12">
        <f t="shared" si="13"/>
        <v>0</v>
      </c>
      <c r="L61" s="12">
        <f t="shared" si="13"/>
        <v>0</v>
      </c>
      <c r="M61" s="12">
        <f t="shared" si="13"/>
        <v>0</v>
      </c>
      <c r="N61" s="12">
        <f t="shared" si="13"/>
        <v>0</v>
      </c>
      <c r="O61" s="12">
        <f t="shared" si="13"/>
        <v>0</v>
      </c>
      <c r="P61" s="12">
        <f t="shared" si="13"/>
        <v>0</v>
      </c>
      <c r="Q61" s="12">
        <f t="shared" si="13"/>
        <v>0</v>
      </c>
      <c r="R61" s="19">
        <f t="shared" si="1"/>
        <v>0</v>
      </c>
      <c r="S61" s="18">
        <f t="shared" si="2"/>
        <v>0</v>
      </c>
      <c r="T61" s="18" t="s">
        <v>78</v>
      </c>
      <c r="U61" s="18" t="s">
        <v>78</v>
      </c>
      <c r="V61" s="18" t="s">
        <v>78</v>
      </c>
      <c r="W61" s="11">
        <f t="shared" si="13"/>
        <v>0</v>
      </c>
    </row>
    <row r="62" spans="1:23" ht="21" customHeight="1">
      <c r="A62" s="8">
        <v>8</v>
      </c>
      <c r="B62" s="9">
        <v>1</v>
      </c>
      <c r="C62" s="10" t="s">
        <v>65</v>
      </c>
      <c r="D62" s="14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22">
        <f t="shared" si="1"/>
        <v>0</v>
      </c>
      <c r="S62" s="23">
        <f t="shared" si="2"/>
        <v>0</v>
      </c>
      <c r="T62" s="23" t="s">
        <v>78</v>
      </c>
      <c r="U62" s="23" t="s">
        <v>78</v>
      </c>
      <c r="V62" s="23" t="s">
        <v>78</v>
      </c>
      <c r="W62" s="14"/>
    </row>
    <row r="63" spans="1:23" ht="21" customHeight="1">
      <c r="A63" s="8">
        <v>8</v>
      </c>
      <c r="B63" s="9">
        <v>2</v>
      </c>
      <c r="C63" s="10" t="s">
        <v>66</v>
      </c>
      <c r="D63" s="14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22">
        <f t="shared" si="1"/>
        <v>0</v>
      </c>
      <c r="S63" s="23">
        <f t="shared" si="2"/>
        <v>0</v>
      </c>
      <c r="T63" s="23" t="s">
        <v>78</v>
      </c>
      <c r="U63" s="23" t="s">
        <v>78</v>
      </c>
      <c r="V63" s="23" t="s">
        <v>78</v>
      </c>
      <c r="W63" s="14"/>
    </row>
    <row r="64" spans="1:23" s="13" customFormat="1" ht="21" customHeight="1">
      <c r="A64" s="4">
        <v>9</v>
      </c>
      <c r="B64" s="5"/>
      <c r="C64" s="6" t="s">
        <v>67</v>
      </c>
      <c r="D64" s="11">
        <f aca="true" t="shared" si="14" ref="D64:W64">SUM(D$65:D$72)</f>
        <v>0</v>
      </c>
      <c r="E64" s="11">
        <f t="shared" si="14"/>
        <v>0</v>
      </c>
      <c r="F64" s="12">
        <f t="shared" si="14"/>
        <v>0</v>
      </c>
      <c r="G64" s="12">
        <f t="shared" si="14"/>
        <v>0</v>
      </c>
      <c r="H64" s="12">
        <f t="shared" si="14"/>
        <v>0</v>
      </c>
      <c r="I64" s="12">
        <f t="shared" si="14"/>
        <v>0</v>
      </c>
      <c r="J64" s="12">
        <f t="shared" si="14"/>
        <v>0</v>
      </c>
      <c r="K64" s="12">
        <f t="shared" si="14"/>
        <v>0</v>
      </c>
      <c r="L64" s="12">
        <f t="shared" si="14"/>
        <v>0</v>
      </c>
      <c r="M64" s="12">
        <f t="shared" si="14"/>
        <v>0</v>
      </c>
      <c r="N64" s="12">
        <f t="shared" si="14"/>
        <v>0</v>
      </c>
      <c r="O64" s="12">
        <f t="shared" si="14"/>
        <v>0</v>
      </c>
      <c r="P64" s="12">
        <f t="shared" si="14"/>
        <v>0</v>
      </c>
      <c r="Q64" s="12">
        <f t="shared" si="14"/>
        <v>0</v>
      </c>
      <c r="R64" s="19">
        <f t="shared" si="1"/>
        <v>0</v>
      </c>
      <c r="S64" s="18">
        <f t="shared" si="2"/>
        <v>0</v>
      </c>
      <c r="T64" s="18" t="s">
        <v>78</v>
      </c>
      <c r="U64" s="18" t="s">
        <v>78</v>
      </c>
      <c r="V64" s="18" t="s">
        <v>78</v>
      </c>
      <c r="W64" s="11">
        <f t="shared" si="14"/>
        <v>0</v>
      </c>
    </row>
    <row r="65" spans="1:23" ht="21" customHeight="1">
      <c r="A65" s="8">
        <v>9</v>
      </c>
      <c r="B65" s="9">
        <v>1</v>
      </c>
      <c r="C65" s="10" t="s">
        <v>68</v>
      </c>
      <c r="D65" s="14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22">
        <f t="shared" si="1"/>
        <v>0</v>
      </c>
      <c r="S65" s="23">
        <f t="shared" si="2"/>
        <v>0</v>
      </c>
      <c r="T65" s="23" t="s">
        <v>78</v>
      </c>
      <c r="U65" s="23" t="s">
        <v>78</v>
      </c>
      <c r="V65" s="23" t="s">
        <v>78</v>
      </c>
      <c r="W65" s="14"/>
    </row>
    <row r="66" spans="1:23" ht="21" customHeight="1">
      <c r="A66" s="8">
        <v>9</v>
      </c>
      <c r="B66" s="9">
        <v>2</v>
      </c>
      <c r="C66" s="10" t="s">
        <v>69</v>
      </c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22">
        <f t="shared" si="1"/>
        <v>0</v>
      </c>
      <c r="S66" s="23">
        <f t="shared" si="2"/>
        <v>0</v>
      </c>
      <c r="T66" s="23" t="s">
        <v>78</v>
      </c>
      <c r="U66" s="23" t="s">
        <v>78</v>
      </c>
      <c r="V66" s="23" t="s">
        <v>78</v>
      </c>
      <c r="W66" s="14"/>
    </row>
    <row r="67" spans="1:23" ht="21" customHeight="1">
      <c r="A67" s="8">
        <v>9</v>
      </c>
      <c r="B67" s="9">
        <v>3</v>
      </c>
      <c r="C67" s="10" t="s">
        <v>70</v>
      </c>
      <c r="D67" s="14"/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22">
        <f t="shared" si="1"/>
        <v>0</v>
      </c>
      <c r="S67" s="23">
        <f t="shared" si="2"/>
        <v>0</v>
      </c>
      <c r="T67" s="23" t="s">
        <v>78</v>
      </c>
      <c r="U67" s="23" t="s">
        <v>78</v>
      </c>
      <c r="V67" s="23" t="s">
        <v>78</v>
      </c>
      <c r="W67" s="14"/>
    </row>
    <row r="68" spans="1:23" ht="21" customHeight="1">
      <c r="A68" s="8">
        <v>9</v>
      </c>
      <c r="B68" s="9">
        <v>5</v>
      </c>
      <c r="C68" s="10" t="s">
        <v>71</v>
      </c>
      <c r="D68" s="14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22">
        <f t="shared" si="1"/>
        <v>0</v>
      </c>
      <c r="S68" s="23">
        <f t="shared" si="2"/>
        <v>0</v>
      </c>
      <c r="T68" s="23" t="s">
        <v>78</v>
      </c>
      <c r="U68" s="23" t="s">
        <v>78</v>
      </c>
      <c r="V68" s="23" t="s">
        <v>78</v>
      </c>
      <c r="W68" s="14"/>
    </row>
    <row r="69" spans="1:23" ht="21" customHeight="1">
      <c r="A69" s="8">
        <v>9</v>
      </c>
      <c r="B69" s="9">
        <v>6</v>
      </c>
      <c r="C69" s="10" t="s">
        <v>72</v>
      </c>
      <c r="D69" s="14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22">
        <f>F69+H69+J69+L69+N69+P69</f>
        <v>0</v>
      </c>
      <c r="S69" s="23">
        <f t="shared" si="2"/>
        <v>0</v>
      </c>
      <c r="T69" s="23" t="s">
        <v>78</v>
      </c>
      <c r="U69" s="23" t="s">
        <v>78</v>
      </c>
      <c r="V69" s="23" t="s">
        <v>78</v>
      </c>
      <c r="W69" s="14"/>
    </row>
    <row r="70" spans="1:23" ht="21" customHeight="1">
      <c r="A70" s="8">
        <v>9</v>
      </c>
      <c r="B70" s="9">
        <v>7</v>
      </c>
      <c r="C70" s="10" t="s">
        <v>73</v>
      </c>
      <c r="D70" s="14"/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22">
        <f>F70+H70+J70+L70+N70+P70</f>
        <v>0</v>
      </c>
      <c r="S70" s="23">
        <f>G70+I70+K70+M70+O70+Q70</f>
        <v>0</v>
      </c>
      <c r="T70" s="23" t="s">
        <v>78</v>
      </c>
      <c r="U70" s="23" t="s">
        <v>78</v>
      </c>
      <c r="V70" s="23" t="s">
        <v>78</v>
      </c>
      <c r="W70" s="14"/>
    </row>
    <row r="71" spans="1:23" ht="21" customHeight="1">
      <c r="A71" s="8">
        <v>9</v>
      </c>
      <c r="B71" s="9">
        <v>8</v>
      </c>
      <c r="C71" s="10" t="s">
        <v>74</v>
      </c>
      <c r="D71" s="14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22">
        <f>F71+H71+J71+L71+N71+P71</f>
        <v>0</v>
      </c>
      <c r="S71" s="23">
        <f>G71+I71+K71+M71+O71+Q71</f>
        <v>0</v>
      </c>
      <c r="T71" s="23" t="s">
        <v>78</v>
      </c>
      <c r="U71" s="23" t="s">
        <v>78</v>
      </c>
      <c r="V71" s="23" t="s">
        <v>78</v>
      </c>
      <c r="W71" s="14"/>
    </row>
    <row r="72" spans="1:23" ht="21" customHeight="1">
      <c r="A72" s="8">
        <v>9</v>
      </c>
      <c r="B72" s="9">
        <v>9</v>
      </c>
      <c r="C72" s="10" t="s">
        <v>75</v>
      </c>
      <c r="D72" s="14"/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22">
        <f>F72+H72+J72+L72+N72+P72</f>
        <v>0</v>
      </c>
      <c r="S72" s="23">
        <f>G72+I72+K72+M72+O72+Q72</f>
        <v>0</v>
      </c>
      <c r="T72" s="23" t="s">
        <v>78</v>
      </c>
      <c r="U72" s="23" t="s">
        <v>78</v>
      </c>
      <c r="V72" s="23" t="s">
        <v>78</v>
      </c>
      <c r="W72" s="14"/>
    </row>
    <row r="73" spans="3:23" s="13" customFormat="1" ht="21" customHeight="1">
      <c r="C73" s="11"/>
      <c r="D73" s="11">
        <f aca="true" t="shared" si="15" ref="D73:S73">D5+D14+D22+D32+D40+D48+D58+D64+D61</f>
        <v>2428106257.99</v>
      </c>
      <c r="E73" s="11">
        <f t="shared" si="15"/>
        <v>1075795000</v>
      </c>
      <c r="F73" s="12">
        <f t="shared" si="15"/>
        <v>148629332.26999998</v>
      </c>
      <c r="G73" s="12">
        <f t="shared" si="15"/>
        <v>134586584.26999998</v>
      </c>
      <c r="H73" s="12">
        <f t="shared" si="15"/>
        <v>177209183.64000002</v>
      </c>
      <c r="I73" s="12">
        <f t="shared" si="15"/>
        <v>237314927.74</v>
      </c>
      <c r="J73" s="12">
        <f t="shared" si="15"/>
        <v>215861125.92000002</v>
      </c>
      <c r="K73" s="12">
        <f t="shared" si="15"/>
        <v>255873033.99999997</v>
      </c>
      <c r="L73" s="12">
        <f t="shared" si="15"/>
        <v>193973693.97</v>
      </c>
      <c r="M73" s="12">
        <f t="shared" si="15"/>
        <v>292545390.69</v>
      </c>
      <c r="N73" s="12">
        <f t="shared" si="15"/>
        <v>212423001.85000002</v>
      </c>
      <c r="O73" s="12">
        <f t="shared" si="15"/>
        <v>323710358.82</v>
      </c>
      <c r="P73" s="12">
        <f t="shared" si="15"/>
        <v>233997626.96</v>
      </c>
      <c r="Q73" s="12">
        <f t="shared" si="15"/>
        <v>311517983.90999997</v>
      </c>
      <c r="R73" s="12">
        <f t="shared" si="15"/>
        <v>1182093964.6100001</v>
      </c>
      <c r="S73" s="20">
        <f t="shared" si="15"/>
        <v>1555548279.4299998</v>
      </c>
      <c r="T73" s="18">
        <f>(S73-R73)/R73*100</f>
        <v>31.59260820210776</v>
      </c>
      <c r="U73" s="18">
        <f>(R73/D73)*100</f>
        <v>48.68378229824852</v>
      </c>
      <c r="V73" s="18">
        <f>(S73/E73)*100</f>
        <v>144.59523231005906</v>
      </c>
      <c r="W73" s="11">
        <f>W5+W14+W22+W32+W40+W48+W58+W61+W64</f>
        <v>2857393000</v>
      </c>
    </row>
    <row r="74" spans="3:9" ht="21" customHeight="1">
      <c r="C74" s="25" t="s">
        <v>76</v>
      </c>
      <c r="D74" s="25"/>
      <c r="E74" s="25"/>
      <c r="F74" s="25"/>
      <c r="G74" s="25"/>
      <c r="H74" s="25"/>
      <c r="I74" s="25"/>
    </row>
    <row r="75" spans="3:23" ht="21" customHeight="1">
      <c r="C75" s="21" t="s">
        <v>77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7" ht="15">
      <c r="Q77" s="1" t="s">
        <v>78</v>
      </c>
    </row>
    <row r="78" ht="15">
      <c r="Q78" s="1" t="s">
        <v>78</v>
      </c>
    </row>
    <row r="83" ht="15">
      <c r="D83" s="17" t="s">
        <v>78</v>
      </c>
    </row>
    <row r="84" ht="15">
      <c r="E84" s="1" t="s">
        <v>78</v>
      </c>
    </row>
  </sheetData>
  <sheetProtection selectLockedCells="1" selectUnlockedCells="1"/>
  <mergeCells count="17">
    <mergeCell ref="P3:Q3"/>
    <mergeCell ref="A1:C1"/>
    <mergeCell ref="A3:A4"/>
    <mergeCell ref="B3:B4"/>
    <mergeCell ref="C3:C4"/>
    <mergeCell ref="D3:D4"/>
    <mergeCell ref="E3:E4"/>
    <mergeCell ref="R3:S3"/>
    <mergeCell ref="T3:T4"/>
    <mergeCell ref="U3:V3"/>
    <mergeCell ref="W3:W4"/>
    <mergeCell ref="C74:I74"/>
    <mergeCell ref="F3:G3"/>
    <mergeCell ref="H3:I3"/>
    <mergeCell ref="J3:K3"/>
    <mergeCell ref="L3:M3"/>
    <mergeCell ref="N3:O3"/>
  </mergeCells>
  <printOptions horizontalCentered="1" verticalCentered="1"/>
  <pageMargins left="0.5902777777777778" right="0.43333333333333335" top="0.27569444444444446" bottom="0.39375" header="0.5118055555555555" footer="0.511805555555555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 ÖZYURT 94543</dc:creator>
  <cp:keywords/>
  <dc:description/>
  <cp:lastModifiedBy>Recep ÖZYURT 94543</cp:lastModifiedBy>
  <cp:lastPrinted>2017-08-09T06:07:48Z</cp:lastPrinted>
  <dcterms:created xsi:type="dcterms:W3CDTF">2017-08-09T10:29:54Z</dcterms:created>
  <dcterms:modified xsi:type="dcterms:W3CDTF">2017-09-06T07:27:13Z</dcterms:modified>
  <cp:category/>
  <cp:version/>
  <cp:contentType/>
  <cp:contentStatus/>
</cp:coreProperties>
</file>