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ütçe Gelirleri" sheetId="1" r:id="rId1"/>
  </sheet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<sst xmlns="http://schemas.openxmlformats.org/spreadsheetml/2006/main" count="228" uniqueCount="70">
  <si>
    <t>Ek-2 BÜTÇE GELİRLERİNİN GELİŞİMİ</t>
  </si>
  <si>
    <t>GELİR KODLARI</t>
  </si>
  <si>
    <t>2019
GERÇEKLEŞME TOPLAMI</t>
  </si>
  <si>
    <t xml:space="preserve">2020
BÜTÇE 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</si>
  <si>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</si>
  <si>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</si>
  <si>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</si>
  <si>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</si>
  <si>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</si>
  <si>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</si>
  <si>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</si>
  <si>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</si>
  <si>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</si>
  <si>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2020 YILSONU GERÇEKLEŞME TAHMİNİ</t>
  </si>
  <si>
    <t xml:space="preserve">BÜTÇE GELİRLERİ TOPLAMI </t>
  </si>
  <si>
    <t>01</t>
  </si>
  <si>
    <t>Vergi Gelirleri</t>
  </si>
  <si>
    <t>Gelir ve  Kazanç Üzerinden Alınan Vergiler</t>
  </si>
  <si>
    <t xml:space="preserve"> 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</si>
  <si>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</si>
  <si>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</si>
  <si>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</si>
  <si>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</si>
  <si>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</si>
  <si>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</si>
  <si>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</si>
  <si>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</si>
  <si>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</si>
  <si>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</si>
  <si>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</si>
  <si>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</si>
  <si>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</si>
  <si>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</si>
  <si>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03</t>
  </si>
  <si>
    <t>Teşebbüs ve Mülkiyet Gelirleri</t>
  </si>
  <si>
    <t>Mal ve Hizmet Satış Gelirleri</t>
  </si>
  <si>
    <t>Malların Kullanma veya Faaliyette Bulunma İzni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</si>
  <si>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</si>
  <si>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</si>
  <si>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</si>
  <si>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</si>
  <si>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</si>
  <si>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</si>
  <si>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</si>
  <si>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</si>
  <si>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</si>
  <si>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</si>
  <si>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</si>
  <si>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</si>
  <si>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</si>
  <si>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</si>
  <si>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</si>
  <si>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</si>
  <si>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</si>
  <si>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</si>
  <si>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</si>
  <si>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</si>
  <si>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</si>
  <si>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</si>
  <si>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</si>
  <si>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</si>
  <si>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</si>
  <si>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</si>
  <si>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</si>
  <si>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</si>
  <si>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</si>
  <si>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</si>
  <si>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</si>
  <si>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>* =(2020 Yılı Ocak-Haziran Gerçekleşme-2019 Yılı Ocak-Haziran Gerçekleşme)/2019 Yılı Ocak-Haziran Gerçekleşme * 100 formülüyle hesaplanacaktır.</t>
  </si>
  <si>
    <t>** 2019 yılı için =2019 Yılı Ocak-Haziran Gerçekleşme/2019 Yılı Gerçekleşme Toplamı*100; 2020 yılı için =2020 Yılı Ocak-Haziran Gerçekleşme/2020 Yılı Başlangıç Ödeneği*100 formülüyle hesaplanacaktır.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</si>
</sst>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,##0.00"/>
    <numFmt numFmtId="168" formatCode="#,##0"/>
    <numFmt numFmtId="169" formatCode="#,###.00"/>
    <numFmt numFmtId="170" formatCode="00"/>
  </numFmts>
  <fonts count="10">
    <font>
      <sz val="10"/>
      <name val="Arial Tur"/>
      <family val="2"/>
    </font>
    <font>
      <sz val="10"/>
      <name val="Arial"/>
      <family val="0"/>
    </font>
    <font>
      <sz val="12"/>
      <name val="Arial Tur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2"/>
      <name val="Arial Tur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5" fillId="0" borderId="3" xfId="0" applyFont="1" applyBorder="1" applyAlignment="1">
      <alignment horizontal="center" vertical="center" wrapText="1"/>
    </xf>
    <xf numFmtId="165" fontId="6" fillId="0" borderId="4" xfId="21" applyNumberFormat="1" applyFont="1" applyFill="1" applyBorder="1" applyAlignment="1">
      <alignment horizontal="center" vertical="center" wrapText="1"/>
      <protection/>
    </xf>
    <xf numFmtId="166" fontId="6" fillId="0" borderId="5" xfId="21" applyNumberFormat="1" applyFont="1" applyFill="1" applyBorder="1" applyAlignment="1">
      <alignment horizontal="center" vertical="center" wrapText="1"/>
      <protection/>
    </xf>
    <xf numFmtId="164" fontId="7" fillId="2" borderId="6" xfId="0" applyFont="1" applyFill="1" applyBorder="1" applyAlignment="1">
      <alignment horizontal="left" vertical="center"/>
    </xf>
    <xf numFmtId="167" fontId="5" fillId="0" borderId="7" xfId="0" applyNumberFormat="1" applyFont="1" applyBorder="1" applyAlignment="1">
      <alignment horizontal="right" vertical="center" wrapText="1"/>
    </xf>
    <xf numFmtId="168" fontId="5" fillId="0" borderId="7" xfId="0" applyNumberFormat="1" applyFont="1" applyBorder="1" applyAlignment="1">
      <alignment horizontal="right" vertical="center" wrapText="1"/>
    </xf>
    <xf numFmtId="169" fontId="5" fillId="0" borderId="7" xfId="0" applyNumberFormat="1" applyFont="1" applyBorder="1" applyAlignment="1">
      <alignment horizontal="right" vertical="center" wrapText="1"/>
    </xf>
    <xf numFmtId="164" fontId="5" fillId="0" borderId="0" xfId="0" applyFont="1" applyAlignment="1">
      <alignment horizontal="center"/>
    </xf>
    <xf numFmtId="165" fontId="6" fillId="0" borderId="8" xfId="21" applyNumberFormat="1" applyFont="1" applyFill="1" applyBorder="1" applyAlignment="1">
      <alignment horizontal="center" vertical="center" wrapText="1"/>
      <protection/>
    </xf>
    <xf numFmtId="166" fontId="6" fillId="0" borderId="9" xfId="21" applyNumberFormat="1" applyFont="1" applyFill="1" applyBorder="1" applyAlignment="1">
      <alignment horizontal="center" vertical="center" wrapText="1"/>
      <protection/>
    </xf>
    <xf numFmtId="164" fontId="6" fillId="0" borderId="10" xfId="21" applyFont="1" applyFill="1" applyBorder="1" applyAlignment="1">
      <alignment horizontal="left" vertical="center" wrapText="1"/>
      <protection/>
    </xf>
    <xf numFmtId="167" fontId="8" fillId="0" borderId="11" xfId="0" applyNumberFormat="1" applyFont="1" applyBorder="1" applyAlignment="1">
      <alignment horizontal="right"/>
    </xf>
    <xf numFmtId="168" fontId="8" fillId="0" borderId="12" xfId="0" applyNumberFormat="1" applyFont="1" applyBorder="1" applyAlignment="1">
      <alignment horizontal="right"/>
    </xf>
    <xf numFmtId="169" fontId="8" fillId="0" borderId="12" xfId="0" applyNumberFormat="1" applyFont="1" applyBorder="1" applyAlignment="1">
      <alignment horizontal="right"/>
    </xf>
    <xf numFmtId="164" fontId="8" fillId="0" borderId="0" xfId="0" applyFont="1" applyAlignment="1">
      <alignment/>
    </xf>
    <xf numFmtId="170" fontId="9" fillId="0" borderId="13" xfId="20" applyNumberFormat="1" applyFont="1" applyFill="1" applyBorder="1" applyAlignment="1">
      <alignment horizontal="center" vertical="center" wrapText="1"/>
      <protection/>
    </xf>
    <xf numFmtId="166" fontId="9" fillId="0" borderId="14" xfId="20" applyNumberFormat="1" applyFont="1" applyFill="1" applyBorder="1" applyAlignment="1">
      <alignment horizontal="center" vertical="center" wrapText="1"/>
      <protection/>
    </xf>
    <xf numFmtId="164" fontId="9" fillId="0" borderId="15" xfId="22" applyFont="1" applyFill="1" applyBorder="1" applyAlignment="1">
      <alignment vertical="center" wrapText="1"/>
      <protection/>
    </xf>
    <xf numFmtId="167" fontId="2" fillId="0" borderId="16" xfId="0" applyNumberFormat="1" applyFont="1" applyBorder="1" applyAlignment="1">
      <alignment horizontal="right"/>
    </xf>
    <xf numFmtId="168" fontId="2" fillId="0" borderId="17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 horizontal="right"/>
    </xf>
    <xf numFmtId="165" fontId="6" fillId="0" borderId="13" xfId="21" applyNumberFormat="1" applyFont="1" applyFill="1" applyBorder="1" applyAlignment="1">
      <alignment horizontal="center" vertical="center" wrapText="1"/>
      <protection/>
    </xf>
    <xf numFmtId="166" fontId="6" fillId="0" borderId="14" xfId="21" applyNumberFormat="1" applyFont="1" applyFill="1" applyBorder="1" applyAlignment="1">
      <alignment horizontal="center" vertical="center" wrapText="1"/>
      <protection/>
    </xf>
    <xf numFmtId="164" fontId="6" fillId="0" borderId="15" xfId="21" applyFont="1" applyFill="1" applyBorder="1" applyAlignment="1">
      <alignment horizontal="left" vertical="center" wrapText="1"/>
      <protection/>
    </xf>
    <xf numFmtId="167" fontId="8" fillId="0" borderId="16" xfId="0" applyNumberFormat="1" applyFont="1" applyBorder="1" applyAlignment="1">
      <alignment horizontal="right"/>
    </xf>
    <xf numFmtId="168" fontId="8" fillId="0" borderId="17" xfId="0" applyNumberFormat="1" applyFont="1" applyBorder="1" applyAlignment="1">
      <alignment horizontal="right"/>
    </xf>
    <xf numFmtId="169" fontId="8" fillId="0" borderId="17" xfId="0" applyNumberFormat="1" applyFont="1" applyBorder="1" applyAlignment="1">
      <alignment horizontal="right"/>
    </xf>
    <xf numFmtId="165" fontId="9" fillId="0" borderId="13" xfId="21" applyNumberFormat="1" applyFont="1" applyFill="1" applyBorder="1" applyAlignment="1">
      <alignment horizontal="center" vertical="center" wrapText="1"/>
      <protection/>
    </xf>
    <xf numFmtId="166" fontId="9" fillId="0" borderId="14" xfId="21" applyNumberFormat="1" applyFont="1" applyFill="1" applyBorder="1" applyAlignment="1">
      <alignment horizontal="center" vertical="center" wrapText="1"/>
      <protection/>
    </xf>
    <xf numFmtId="164" fontId="9" fillId="0" borderId="15" xfId="21" applyFont="1" applyFill="1" applyBorder="1" applyAlignment="1">
      <alignment horizontal="left" vertical="center" wrapText="1"/>
      <protection/>
    </xf>
    <xf numFmtId="170" fontId="6" fillId="0" borderId="13" xfId="20" applyNumberFormat="1" applyFont="1" applyFill="1" applyBorder="1" applyAlignment="1">
      <alignment horizontal="center" vertical="center" wrapText="1"/>
      <protection/>
    </xf>
    <xf numFmtId="166" fontId="6" fillId="0" borderId="14" xfId="20" applyNumberFormat="1" applyFont="1" applyFill="1" applyBorder="1" applyAlignment="1">
      <alignment horizontal="center" vertical="center" wrapText="1"/>
      <protection/>
    </xf>
    <xf numFmtId="164" fontId="6" fillId="0" borderId="15" xfId="20" applyFont="1" applyFill="1" applyBorder="1" applyAlignment="1">
      <alignment vertical="center" wrapText="1"/>
      <protection/>
    </xf>
    <xf numFmtId="164" fontId="9" fillId="0" borderId="15" xfId="20" applyFont="1" applyFill="1" applyBorder="1" applyAlignment="1">
      <alignment vertical="center" wrapText="1"/>
      <protection/>
    </xf>
    <xf numFmtId="166" fontId="9" fillId="0" borderId="14" xfId="21" applyNumberFormat="1" applyFont="1" applyFill="1" applyBorder="1" applyAlignment="1">
      <alignment horizontal="center" vertical="center"/>
      <protection/>
    </xf>
    <xf numFmtId="165" fontId="9" fillId="0" borderId="15" xfId="21" applyNumberFormat="1" applyFont="1" applyFill="1" applyBorder="1" applyAlignment="1">
      <alignment horizontal="left" vertical="center"/>
      <protection/>
    </xf>
    <xf numFmtId="164" fontId="9" fillId="0" borderId="13" xfId="21" applyFont="1" applyFill="1" applyBorder="1" applyAlignment="1">
      <alignment horizontal="center" vertical="center"/>
      <protection/>
    </xf>
    <xf numFmtId="164" fontId="9" fillId="0" borderId="15" xfId="21" applyFont="1" applyFill="1" applyBorder="1" applyAlignment="1">
      <alignment vertical="center"/>
      <protection/>
    </xf>
    <xf numFmtId="164" fontId="9" fillId="0" borderId="18" xfId="21" applyFont="1" applyFill="1" applyBorder="1" applyAlignment="1">
      <alignment horizontal="center" vertical="center"/>
      <protection/>
    </xf>
    <xf numFmtId="164" fontId="9" fillId="0" borderId="19" xfId="21" applyFont="1" applyFill="1" applyBorder="1" applyAlignment="1">
      <alignment horizontal="center" vertical="center"/>
      <protection/>
    </xf>
    <xf numFmtId="164" fontId="2" fillId="0" borderId="20" xfId="0" applyFont="1" applyBorder="1" applyAlignment="1">
      <alignment/>
    </xf>
    <xf numFmtId="167" fontId="2" fillId="0" borderId="21" xfId="0" applyNumberFormat="1" applyFont="1" applyBorder="1" applyAlignment="1">
      <alignment horizontal="right"/>
    </xf>
    <xf numFmtId="168" fontId="2" fillId="0" borderId="22" xfId="0" applyNumberFormat="1" applyFont="1" applyBorder="1" applyAlignment="1">
      <alignment horizontal="right"/>
    </xf>
    <xf numFmtId="169" fontId="2" fillId="0" borderId="22" xfId="0" applyNumberFormat="1" applyFont="1" applyBorder="1" applyAlignment="1">
      <alignment horizontal="right"/>
    </xf>
    <xf numFmtId="164" fontId="3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006 Detaylı Hes.Planı (01-08-2005)" xfId="20"/>
    <cellStyle name="Normal_2007 genel yönetim gelir(10.07)" xfId="21"/>
    <cellStyle name="Normal_genelgelirtahk_tah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zoomScale="64" zoomScaleNormal="64" workbookViewId="0" topLeftCell="A1">
      <pane xSplit="3" ySplit="4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W5" sqref="W5"/>
    </sheetView>
  </sheetViews>
  <sheetFormatPr defaultColWidth="8.00390625" defaultRowHeight="12.75"/>
  <cols>
    <col min="1" max="1" width="5.125" style="1" customWidth="1"/>
    <col min="2" max="2" width="4.125" style="1" customWidth="1"/>
    <col min="3" max="3" width="78.625" style="1" customWidth="1"/>
    <col min="4" max="4" width="20.75390625" style="1" customWidth="1"/>
    <col min="5" max="5" width="16.875" style="1" customWidth="1"/>
    <col min="6" max="6" width="18.125" style="1" customWidth="1"/>
    <col min="7" max="7" width="18.00390625" style="1" customWidth="1"/>
    <col min="8" max="17" width="18.125" style="1" customWidth="1"/>
    <col min="18" max="19" width="20.125" style="1" customWidth="1"/>
    <col min="20" max="20" width="15.375" style="1" customWidth="1"/>
    <col min="21" max="21" width="12.375" style="1" customWidth="1"/>
    <col min="22" max="22" width="11.75390625" style="1" customWidth="1"/>
    <col min="23" max="23" width="18.125" style="1" customWidth="1"/>
    <col min="24" max="27" width="9.125" style="1" customWidth="1"/>
    <col min="28" max="28" width="11.625" style="1" customWidth="1"/>
    <col min="29" max="16384" width="9.125" style="1" customWidth="1"/>
  </cols>
  <sheetData>
    <row r="1" spans="3:21" s="2" customFormat="1" ht="33" customHeight="1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2" customFormat="1" ht="15.75"/>
    <row r="3" spans="3:23" s="2" customFormat="1" ht="47.25" customHeight="1">
      <c r="C3" s="4" t="s">
        <v>1</v>
      </c>
      <c r="D3" s="5" t="s">
        <v>2</v>
      </c>
      <c r="E3" s="5" t="s">
        <v>3</v>
      </c>
      <c r="F3" s="4" t="s">
        <v>4</v>
      </c>
      <c r="G3" s="4"/>
      <c r="H3" s="4" t="s">
        <v>5</v>
      </c>
      <c r="I3" s="4"/>
      <c r="J3" s="4" t="s">
        <v>6</v>
      </c>
      <c r="K3" s="4"/>
      <c r="L3" s="4" t="s">
        <v>7</v>
      </c>
      <c r="M3" s="4"/>
      <c r="N3" s="4" t="s">
        <v>8</v>
      </c>
      <c r="O3" s="4"/>
      <c r="P3" s="4" t="s">
        <v>9</v>
      </c>
      <c r="Q3" s="4"/>
      <c r="R3" s="4" t="s">
        <v>10</v>
      </c>
      <c r="S3" s="4"/>
      <c r="T3" s="5" t="s">
        <v>11</v>
      </c>
      <c r="U3" s="4" t="s">
        <v>12</v>
      </c>
      <c r="V3" s="4"/>
      <c r="W3" s="5" t="s">
        <v>13</v>
      </c>
    </row>
    <row r="4" spans="3:23" s="6" customFormat="1" ht="36" customHeight="1">
      <c r="C4" s="4"/>
      <c r="D4" s="5"/>
      <c r="E4" s="5"/>
      <c r="F4" s="7">
        <v>2019</v>
      </c>
      <c r="G4" s="7">
        <v>2020</v>
      </c>
      <c r="H4" s="7">
        <v>2019</v>
      </c>
      <c r="I4" s="7">
        <v>2020</v>
      </c>
      <c r="J4" s="7">
        <v>2019</v>
      </c>
      <c r="K4" s="7">
        <v>2020</v>
      </c>
      <c r="L4" s="7">
        <v>2019</v>
      </c>
      <c r="M4" s="7">
        <v>2020</v>
      </c>
      <c r="N4" s="7">
        <v>2019</v>
      </c>
      <c r="O4" s="7">
        <v>2020</v>
      </c>
      <c r="P4" s="7">
        <v>2019</v>
      </c>
      <c r="Q4" s="7">
        <v>2020</v>
      </c>
      <c r="R4" s="7">
        <v>2019</v>
      </c>
      <c r="S4" s="7">
        <v>2020</v>
      </c>
      <c r="T4" s="5"/>
      <c r="U4" s="7">
        <v>2019</v>
      </c>
      <c r="V4" s="7">
        <v>2020</v>
      </c>
      <c r="W4" s="5"/>
    </row>
    <row r="5" spans="1:23" s="14" customFormat="1" ht="29.25" customHeight="1">
      <c r="A5" s="8"/>
      <c r="B5" s="9"/>
      <c r="C5" s="10" t="s">
        <v>14</v>
      </c>
      <c r="D5" s="11">
        <f>D6+D21+D29+D36+D49+D41</f>
        <v>4628084764.06</v>
      </c>
      <c r="E5" s="12">
        <f>E6+E21+E29+E36+E49+E41</f>
        <v>989196000</v>
      </c>
      <c r="F5" s="13">
        <f>F6+F21+F29+F36+F49+F41</f>
        <v>209715993.23</v>
      </c>
      <c r="G5" s="13">
        <f>G6+G21+G29+G36+G49+G41</f>
        <v>273353861.46999997</v>
      </c>
      <c r="H5" s="13">
        <f>H6+H21+H29+H36+H49+H41</f>
        <v>380999016.9</v>
      </c>
      <c r="I5" s="13">
        <f>I6+I21+I29+I36+I49+I41</f>
        <v>286137522.15</v>
      </c>
      <c r="J5" s="13">
        <f>J6+J21+J29+J36+J49+J41</f>
        <v>243034552.16</v>
      </c>
      <c r="K5" s="13">
        <f>K6+K21+K29+K36+K49+K41</f>
        <v>364374004.9</v>
      </c>
      <c r="L5" s="13">
        <f>L6+L21+L29+L36+L49+L41</f>
        <v>261920229.23</v>
      </c>
      <c r="M5" s="13">
        <f>M6+M21+M29+M36+M49+M41</f>
        <v>283022138.20000005</v>
      </c>
      <c r="N5" s="13">
        <f>N6+N21+N29+N36+N49+N41</f>
        <v>346600557.19</v>
      </c>
      <c r="O5" s="13">
        <f>O6+O21+O29+O36+O49+O41</f>
        <v>253402733.59999987</v>
      </c>
      <c r="P5" s="13">
        <f>P6+P21+P29+P36+P49+P41</f>
        <v>333046215.4999999</v>
      </c>
      <c r="Q5" s="13">
        <f>Q6+Q21+Q29+Q36+Q49+Q41</f>
        <v>185103757.36999992</v>
      </c>
      <c r="R5" s="13">
        <f>R6+R21+R29+R36+R49+R41</f>
        <v>1775316564.21</v>
      </c>
      <c r="S5" s="13">
        <f>S6+S21+S29+S36+S49+S41</f>
        <v>1645394017.6899996</v>
      </c>
      <c r="T5" s="13">
        <f aca="true" t="shared" si="0" ref="T5:T6">(S5-R5)/R5*100</f>
        <v>-7.318274900331076</v>
      </c>
      <c r="U5" s="13">
        <f aca="true" t="shared" si="1" ref="U5:U6">(R5/D5)*100</f>
        <v>38.35963805149927</v>
      </c>
      <c r="V5" s="13">
        <f aca="true" t="shared" si="2" ref="V5:V6">(S5/E5)*100</f>
        <v>166.3365013293624</v>
      </c>
      <c r="W5" s="12">
        <f>(W6+W21+W29+W36+W41+W46)+W49</f>
        <v>4020331000</v>
      </c>
    </row>
    <row r="6" spans="1:23" s="21" customFormat="1" ht="24.75" customHeight="1">
      <c r="A6" s="15" t="s">
        <v>15</v>
      </c>
      <c r="B6" s="16"/>
      <c r="C6" s="17" t="s">
        <v>16</v>
      </c>
      <c r="D6" s="18">
        <f>SUM(D7:D13)</f>
        <v>428791697.64</v>
      </c>
      <c r="E6" s="19">
        <f>SUM(E7:E13)</f>
        <v>585000</v>
      </c>
      <c r="F6" s="20">
        <f>SUM(F7:F13)</f>
        <v>28513855.06</v>
      </c>
      <c r="G6" s="20">
        <f>SUM(G7:G13)</f>
        <v>42316914.63</v>
      </c>
      <c r="H6" s="20">
        <f>SUM(H7:H13)</f>
        <v>30293015.180000003</v>
      </c>
      <c r="I6" s="20">
        <f>SUM(I7:I13)</f>
        <v>37769854.699999996</v>
      </c>
      <c r="J6" s="20">
        <f>SUM(J7:J13)</f>
        <v>34577504.919999994</v>
      </c>
      <c r="K6" s="20">
        <f>SUM(K7:K13)</f>
        <v>31804677.189999998</v>
      </c>
      <c r="L6" s="20">
        <f>SUM(L7:L13)</f>
        <v>33724304.77000001</v>
      </c>
      <c r="M6" s="20">
        <f>SUM(M7:M13)</f>
        <v>14159665.560000002</v>
      </c>
      <c r="N6" s="20">
        <f>SUM(N7:N13)</f>
        <v>40220471.41</v>
      </c>
      <c r="O6" s="20">
        <f>SUM(O7:O13)</f>
        <v>10021937.510000005</v>
      </c>
      <c r="P6" s="20">
        <f>SUM(P7:P13)</f>
        <v>30006181.829999983</v>
      </c>
      <c r="Q6" s="20">
        <f>SUM(Q7:Q13)</f>
        <v>21435163.049999982</v>
      </c>
      <c r="R6" s="20">
        <f>SUM(R7:R13)</f>
        <v>197335333.17</v>
      </c>
      <c r="S6" s="20">
        <f>SUM(S7:S13)</f>
        <v>157508212.64</v>
      </c>
      <c r="T6" s="13">
        <f t="shared" si="0"/>
        <v>-20.18245789551019</v>
      </c>
      <c r="U6" s="13">
        <f t="shared" si="1"/>
        <v>46.02125793388764</v>
      </c>
      <c r="V6" s="13">
        <f t="shared" si="2"/>
        <v>26924.480793162387</v>
      </c>
      <c r="W6" s="19">
        <f>SUM(W7:W13)</f>
        <v>350000000</v>
      </c>
    </row>
    <row r="7" spans="1:23" ht="24.75" customHeight="1">
      <c r="A7" s="22" t="s">
        <v>15</v>
      </c>
      <c r="B7" s="23">
        <v>1</v>
      </c>
      <c r="C7" s="24" t="s">
        <v>17</v>
      </c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3" t="s">
        <v>18</v>
      </c>
      <c r="U7" s="13" t="s">
        <v>18</v>
      </c>
      <c r="V7" s="13" t="s">
        <v>18</v>
      </c>
      <c r="W7" s="26"/>
    </row>
    <row r="8" spans="1:23" ht="24.75" customHeight="1">
      <c r="A8" s="22" t="s">
        <v>15</v>
      </c>
      <c r="B8" s="23">
        <v>2</v>
      </c>
      <c r="C8" s="24" t="s">
        <v>19</v>
      </c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3" t="s">
        <v>18</v>
      </c>
      <c r="U8" s="13" t="s">
        <v>18</v>
      </c>
      <c r="V8" s="13" t="s">
        <v>18</v>
      </c>
      <c r="W8" s="26"/>
    </row>
    <row r="9" spans="1:23" ht="24.75" customHeight="1">
      <c r="A9" s="22" t="s">
        <v>15</v>
      </c>
      <c r="B9" s="23">
        <v>3</v>
      </c>
      <c r="C9" s="24" t="s">
        <v>20</v>
      </c>
      <c r="D9" s="25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3" t="s">
        <v>18</v>
      </c>
      <c r="U9" s="13" t="s">
        <v>18</v>
      </c>
      <c r="V9" s="13" t="s">
        <v>18</v>
      </c>
      <c r="W9" s="26"/>
    </row>
    <row r="10" spans="1:23" ht="24.75" customHeight="1">
      <c r="A10" s="22" t="s">
        <v>15</v>
      </c>
      <c r="B10" s="23">
        <v>4</v>
      </c>
      <c r="C10" s="24" t="s">
        <v>21</v>
      </c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3" t="s">
        <v>18</v>
      </c>
      <c r="U10" s="13" t="s">
        <v>18</v>
      </c>
      <c r="V10" s="13" t="s">
        <v>18</v>
      </c>
      <c r="W10" s="26"/>
    </row>
    <row r="11" spans="1:23" ht="24.75" customHeight="1">
      <c r="A11" s="22" t="s">
        <v>15</v>
      </c>
      <c r="B11" s="23">
        <v>5</v>
      </c>
      <c r="C11" s="24" t="s">
        <v>22</v>
      </c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3" t="s">
        <v>18</v>
      </c>
      <c r="U11" s="13" t="s">
        <v>18</v>
      </c>
      <c r="V11" s="13" t="s">
        <v>18</v>
      </c>
      <c r="W11" s="26"/>
    </row>
    <row r="12" spans="1:23" ht="24.75" customHeight="1">
      <c r="A12" s="22" t="s">
        <v>15</v>
      </c>
      <c r="B12" s="23">
        <v>6</v>
      </c>
      <c r="C12" s="24" t="s">
        <v>23</v>
      </c>
      <c r="D12" s="25">
        <v>428791697.64</v>
      </c>
      <c r="E12" s="26">
        <v>585000</v>
      </c>
      <c r="F12" s="27">
        <v>28513855.06</v>
      </c>
      <c r="G12" s="27">
        <v>42316914.63</v>
      </c>
      <c r="H12" s="27">
        <v>30293015.180000003</v>
      </c>
      <c r="I12" s="27">
        <v>37769854.699999996</v>
      </c>
      <c r="J12" s="27">
        <v>34577504.919999994</v>
      </c>
      <c r="K12" s="27">
        <v>31804677.189999998</v>
      </c>
      <c r="L12" s="27">
        <v>33724304.77000001</v>
      </c>
      <c r="M12" s="27">
        <v>14159665.560000002</v>
      </c>
      <c r="N12" s="27">
        <v>40220471.41</v>
      </c>
      <c r="O12" s="27">
        <v>10021937.510000005</v>
      </c>
      <c r="P12" s="27">
        <v>30006181.829999983</v>
      </c>
      <c r="Q12" s="27">
        <v>21435163.049999982</v>
      </c>
      <c r="R12" s="27">
        <f>F12+H12+J12+L12+N12+P12</f>
        <v>197335333.17</v>
      </c>
      <c r="S12" s="27">
        <f>G12+I12+K12+M12+O12+Q12</f>
        <v>157508212.64</v>
      </c>
      <c r="T12" s="13">
        <f>(S12-R12)/R12*100</f>
        <v>-20.18245789551019</v>
      </c>
      <c r="U12" s="13">
        <f>(R12/D12)*100</f>
        <v>46.02125793388764</v>
      </c>
      <c r="V12" s="13">
        <f>(S12/E12)*100</f>
        <v>26924.480793162387</v>
      </c>
      <c r="W12" s="26">
        <v>350000000</v>
      </c>
    </row>
    <row r="13" spans="1:23" ht="24.75" customHeight="1">
      <c r="A13" s="22" t="s">
        <v>15</v>
      </c>
      <c r="B13" s="23">
        <v>9</v>
      </c>
      <c r="C13" s="24" t="s">
        <v>24</v>
      </c>
      <c r="D13" s="2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3" t="s">
        <v>18</v>
      </c>
      <c r="U13" s="13" t="s">
        <v>18</v>
      </c>
      <c r="V13" s="13" t="s">
        <v>18</v>
      </c>
      <c r="W13" s="26"/>
    </row>
    <row r="14" spans="1:23" s="21" customFormat="1" ht="24.75" customHeight="1">
      <c r="A14" s="28" t="s">
        <v>25</v>
      </c>
      <c r="B14" s="29"/>
      <c r="C14" s="30" t="s">
        <v>26</v>
      </c>
      <c r="D14" s="31">
        <f>SUM(D$15:D$20)</f>
        <v>0</v>
      </c>
      <c r="E14" s="32">
        <f>SUM(E$15:E$20)</f>
        <v>0</v>
      </c>
      <c r="F14" s="33">
        <f>SUM(F$15:F$20)</f>
        <v>0</v>
      </c>
      <c r="G14" s="33">
        <f>SUM(G$15:G$20)</f>
        <v>0</v>
      </c>
      <c r="H14" s="33">
        <f>SUM(H$15:H$20)</f>
        <v>0</v>
      </c>
      <c r="I14" s="33">
        <f>SUM(I$15:I$20)</f>
        <v>0</v>
      </c>
      <c r="J14" s="33">
        <f>SUM(J$15:J$20)</f>
        <v>0</v>
      </c>
      <c r="K14" s="33">
        <f>SUM(K$15:K$20)</f>
        <v>0</v>
      </c>
      <c r="L14" s="33">
        <f>SUM(L$15:L$20)</f>
        <v>0</v>
      </c>
      <c r="M14" s="33">
        <f>SUM(M$15:M$20)</f>
        <v>0</v>
      </c>
      <c r="N14" s="33">
        <f>SUM(N$15:N$20)</f>
        <v>0</v>
      </c>
      <c r="O14" s="33">
        <f>SUM(O$15:O$20)</f>
        <v>0</v>
      </c>
      <c r="P14" s="33">
        <f>SUM(P$15:P$20)</f>
        <v>0</v>
      </c>
      <c r="Q14" s="33">
        <f>SUM(Q$15:Q$20)</f>
        <v>0</v>
      </c>
      <c r="R14" s="33">
        <f>SUM(R$15:R$20)</f>
        <v>0</v>
      </c>
      <c r="S14" s="33">
        <f>SUM(S$15:S$20)</f>
        <v>0</v>
      </c>
      <c r="T14" s="13" t="s">
        <v>18</v>
      </c>
      <c r="U14" s="13" t="s">
        <v>18</v>
      </c>
      <c r="V14" s="13" t="s">
        <v>18</v>
      </c>
      <c r="W14" s="32">
        <f>SUM(W$15:W$20)</f>
        <v>0</v>
      </c>
    </row>
    <row r="15" spans="1:23" s="21" customFormat="1" ht="24.75" customHeight="1">
      <c r="A15" s="22" t="s">
        <v>25</v>
      </c>
      <c r="B15" s="23">
        <v>1</v>
      </c>
      <c r="C15" s="24" t="s">
        <v>27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3" t="s">
        <v>18</v>
      </c>
      <c r="U15" s="13" t="s">
        <v>18</v>
      </c>
      <c r="V15" s="13" t="s">
        <v>18</v>
      </c>
      <c r="W15" s="32"/>
    </row>
    <row r="16" spans="1:23" ht="24.75" customHeight="1">
      <c r="A16" s="22" t="s">
        <v>25</v>
      </c>
      <c r="B16" s="23">
        <v>2</v>
      </c>
      <c r="C16" s="24" t="s">
        <v>28</v>
      </c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3" t="s">
        <v>18</v>
      </c>
      <c r="U16" s="13" t="s">
        <v>18</v>
      </c>
      <c r="V16" s="13" t="s">
        <v>18</v>
      </c>
      <c r="W16" s="26"/>
    </row>
    <row r="17" spans="1:23" ht="24.75" customHeight="1">
      <c r="A17" s="22" t="s">
        <v>25</v>
      </c>
      <c r="B17" s="23">
        <v>3</v>
      </c>
      <c r="C17" s="24" t="s">
        <v>29</v>
      </c>
      <c r="D17" s="25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3" t="s">
        <v>18</v>
      </c>
      <c r="U17" s="13" t="s">
        <v>18</v>
      </c>
      <c r="V17" s="13" t="s">
        <v>18</v>
      </c>
      <c r="W17" s="26"/>
    </row>
    <row r="18" spans="1:23" ht="24.75" customHeight="1">
      <c r="A18" s="22" t="s">
        <v>25</v>
      </c>
      <c r="B18" s="23">
        <v>4</v>
      </c>
      <c r="C18" s="24" t="s">
        <v>30</v>
      </c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3" t="s">
        <v>18</v>
      </c>
      <c r="U18" s="13" t="s">
        <v>18</v>
      </c>
      <c r="V18" s="13" t="s">
        <v>18</v>
      </c>
      <c r="W18" s="26"/>
    </row>
    <row r="19" spans="1:23" ht="24.75" customHeight="1">
      <c r="A19" s="22" t="s">
        <v>25</v>
      </c>
      <c r="B19" s="23">
        <v>5</v>
      </c>
      <c r="C19" s="24" t="s">
        <v>31</v>
      </c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3" t="s">
        <v>18</v>
      </c>
      <c r="U19" s="13" t="s">
        <v>18</v>
      </c>
      <c r="V19" s="13" t="s">
        <v>18</v>
      </c>
      <c r="W19" s="26"/>
    </row>
    <row r="20" spans="1:23" s="21" customFormat="1" ht="24.75" customHeight="1">
      <c r="A20" s="22" t="s">
        <v>25</v>
      </c>
      <c r="B20" s="23">
        <v>9</v>
      </c>
      <c r="C20" s="24" t="s">
        <v>32</v>
      </c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3" t="s">
        <v>18</v>
      </c>
      <c r="U20" s="13" t="s">
        <v>18</v>
      </c>
      <c r="V20" s="13" t="s">
        <v>18</v>
      </c>
      <c r="W20" s="32"/>
    </row>
    <row r="21" spans="1:23" s="21" customFormat="1" ht="24.75" customHeight="1">
      <c r="A21" s="28" t="s">
        <v>33</v>
      </c>
      <c r="B21" s="29"/>
      <c r="C21" s="30" t="s">
        <v>34</v>
      </c>
      <c r="D21" s="31">
        <f>SUM(D$22:D$28)</f>
        <v>3038021948.84</v>
      </c>
      <c r="E21" s="32">
        <f>SUM(E$22:E$28)</f>
        <v>56616000</v>
      </c>
      <c r="F21" s="33">
        <f>SUM(F$22:F$28)</f>
        <v>167712739.98999998</v>
      </c>
      <c r="G21" s="33">
        <f>SUM(G$22:G$28)</f>
        <v>219911229.06</v>
      </c>
      <c r="H21" s="33">
        <f>SUM(H$22:H$28)</f>
        <v>165760376.48</v>
      </c>
      <c r="I21" s="33">
        <f>SUM(I$22:I$28)</f>
        <v>239939489.45999998</v>
      </c>
      <c r="J21" s="33">
        <f>SUM(J$22:J$28)</f>
        <v>190717174.95</v>
      </c>
      <c r="K21" s="33">
        <f>SUM(K$22:K$28)</f>
        <v>244339688.75</v>
      </c>
      <c r="L21" s="33">
        <f>SUM(L$22:L$28)</f>
        <v>204736997.57</v>
      </c>
      <c r="M21" s="33">
        <f>SUM(M$22:M$28)</f>
        <v>182072898.9900001</v>
      </c>
      <c r="N21" s="33">
        <f>SUM(N$22:N$28)</f>
        <v>237913980.31000006</v>
      </c>
      <c r="O21" s="33">
        <f>SUM(O$22:O$28)</f>
        <v>156228032.68999988</v>
      </c>
      <c r="P21" s="33">
        <f>SUM(P$22:P$28)</f>
        <v>208928926.8599999</v>
      </c>
      <c r="Q21" s="33">
        <f>SUM(Q$22:Q$28)</f>
        <v>153463467.85999995</v>
      </c>
      <c r="R21" s="33">
        <f>SUM(R$22:R$28)</f>
        <v>1175770196.1599998</v>
      </c>
      <c r="S21" s="33">
        <f>SUM(S$22:S$28)</f>
        <v>1195954806.81</v>
      </c>
      <c r="T21" s="13">
        <f aca="true" t="shared" si="3" ref="T21:T22">(S21-R21)/R21*100</f>
        <v>1.7167139221526377</v>
      </c>
      <c r="U21" s="13">
        <f aca="true" t="shared" si="4" ref="U21:U22">(R21/D21)*100</f>
        <v>38.70183349428864</v>
      </c>
      <c r="V21" s="13">
        <f aca="true" t="shared" si="5" ref="V21:V22">(S21/E21)*100</f>
        <v>2112.3972142327257</v>
      </c>
      <c r="W21" s="32">
        <f>SUM(W$22:W$28)</f>
        <v>2620700000</v>
      </c>
    </row>
    <row r="22" spans="1:23" ht="24.75" customHeight="1">
      <c r="A22" s="34" t="s">
        <v>33</v>
      </c>
      <c r="B22" s="35">
        <v>1</v>
      </c>
      <c r="C22" s="36" t="s">
        <v>35</v>
      </c>
      <c r="D22" s="25">
        <v>3018436064.65</v>
      </c>
      <c r="E22" s="26">
        <v>55816000</v>
      </c>
      <c r="F22" s="27">
        <v>166169965.39</v>
      </c>
      <c r="G22" s="27">
        <v>218311286.35</v>
      </c>
      <c r="H22" s="27">
        <v>164756977.5</v>
      </c>
      <c r="I22" s="27">
        <v>238480603.67</v>
      </c>
      <c r="J22" s="27">
        <v>188829316.13</v>
      </c>
      <c r="K22" s="27">
        <v>242870879.14</v>
      </c>
      <c r="L22" s="27">
        <v>203121525.14</v>
      </c>
      <c r="M22" s="27">
        <v>180424054.9100001</v>
      </c>
      <c r="N22" s="27">
        <v>235896400.45000005</v>
      </c>
      <c r="O22" s="27">
        <v>154763233.4899999</v>
      </c>
      <c r="P22" s="27">
        <v>207125160.2199999</v>
      </c>
      <c r="Q22" s="27">
        <v>151705271.03999996</v>
      </c>
      <c r="R22" s="27">
        <f>F22+H22+J22+L22+N22+P22</f>
        <v>1165899344.83</v>
      </c>
      <c r="S22" s="27">
        <f>G22+I22+K22+M22+O22+Q22</f>
        <v>1186555328.6</v>
      </c>
      <c r="T22" s="13">
        <f t="shared" si="3"/>
        <v>1.7716781351319686</v>
      </c>
      <c r="U22" s="13">
        <f t="shared" si="4"/>
        <v>38.62594137686964</v>
      </c>
      <c r="V22" s="13">
        <f t="shared" si="5"/>
        <v>2125.833683173283</v>
      </c>
      <c r="W22" s="26">
        <v>2600000000</v>
      </c>
    </row>
    <row r="23" spans="1:23" ht="24.75" customHeight="1">
      <c r="A23" s="34" t="s">
        <v>33</v>
      </c>
      <c r="B23" s="35">
        <v>2</v>
      </c>
      <c r="C23" s="36" t="s">
        <v>36</v>
      </c>
      <c r="D23" s="25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18</v>
      </c>
      <c r="S23" s="27" t="s">
        <v>18</v>
      </c>
      <c r="T23" s="13" t="s">
        <v>18</v>
      </c>
      <c r="U23" s="13" t="s">
        <v>18</v>
      </c>
      <c r="V23" s="13" t="s">
        <v>18</v>
      </c>
      <c r="W23" s="26"/>
    </row>
    <row r="24" spans="1:23" s="21" customFormat="1" ht="24.75" customHeight="1">
      <c r="A24" s="34" t="s">
        <v>33</v>
      </c>
      <c r="B24" s="35">
        <v>3</v>
      </c>
      <c r="C24" s="24" t="s">
        <v>37</v>
      </c>
      <c r="D24" s="31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7" t="s">
        <v>18</v>
      </c>
      <c r="S24" s="27" t="s">
        <v>18</v>
      </c>
      <c r="T24" s="13" t="s">
        <v>18</v>
      </c>
      <c r="U24" s="13" t="s">
        <v>18</v>
      </c>
      <c r="V24" s="13" t="s">
        <v>18</v>
      </c>
      <c r="W24" s="32"/>
    </row>
    <row r="25" spans="1:23" ht="24.75" customHeight="1">
      <c r="A25" s="34" t="s">
        <v>33</v>
      </c>
      <c r="B25" s="35">
        <v>4</v>
      </c>
      <c r="C25" s="36" t="s">
        <v>38</v>
      </c>
      <c r="D25" s="25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18</v>
      </c>
      <c r="S25" s="27" t="s">
        <v>18</v>
      </c>
      <c r="T25" s="13" t="s">
        <v>18</v>
      </c>
      <c r="U25" s="13" t="s">
        <v>18</v>
      </c>
      <c r="V25" s="13" t="s">
        <v>18</v>
      </c>
      <c r="W25" s="26"/>
    </row>
    <row r="26" spans="1:23" ht="24.75" customHeight="1">
      <c r="A26" s="34" t="s">
        <v>33</v>
      </c>
      <c r="B26" s="23">
        <v>5</v>
      </c>
      <c r="C26" s="24" t="s">
        <v>39</v>
      </c>
      <c r="D26" s="25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18</v>
      </c>
      <c r="S26" s="27" t="s">
        <v>18</v>
      </c>
      <c r="T26" s="13" t="s">
        <v>18</v>
      </c>
      <c r="U26" s="13" t="s">
        <v>18</v>
      </c>
      <c r="V26" s="13" t="s">
        <v>18</v>
      </c>
      <c r="W26" s="26"/>
    </row>
    <row r="27" spans="1:23" ht="24.75" customHeight="1">
      <c r="A27" s="34" t="s">
        <v>33</v>
      </c>
      <c r="B27" s="35">
        <v>6</v>
      </c>
      <c r="C27" s="36" t="s">
        <v>40</v>
      </c>
      <c r="D27" s="25">
        <v>19052651.1</v>
      </c>
      <c r="E27" s="26">
        <v>799000</v>
      </c>
      <c r="F27" s="27">
        <v>1529040.62</v>
      </c>
      <c r="G27" s="27">
        <v>1580373.75</v>
      </c>
      <c r="H27" s="27">
        <v>992769.71</v>
      </c>
      <c r="I27" s="27">
        <v>1422299.0099999998</v>
      </c>
      <c r="J27" s="27">
        <v>1869804.5099999998</v>
      </c>
      <c r="K27" s="27">
        <v>1454408.16</v>
      </c>
      <c r="L27" s="27">
        <v>1593984.2300000004</v>
      </c>
      <c r="M27" s="27">
        <v>1646819.5099999998</v>
      </c>
      <c r="N27" s="27">
        <v>2001483.3599999994</v>
      </c>
      <c r="O27" s="27">
        <v>1460417.6000000006</v>
      </c>
      <c r="P27" s="27">
        <v>1786111.5999999996</v>
      </c>
      <c r="Q27" s="27">
        <v>1752362.6800000006</v>
      </c>
      <c r="R27" s="27">
        <f aca="true" t="shared" si="6" ref="R27:R28">F27+H27+J27+L27+N27+P27</f>
        <v>9773194.03</v>
      </c>
      <c r="S27" s="27">
        <f aca="true" t="shared" si="7" ref="S27:S28">G27+I27+K27+M27+O27+Q27</f>
        <v>9316680.71</v>
      </c>
      <c r="T27" s="13">
        <f aca="true" t="shared" si="8" ref="T27:T29">(S27-R27)/R27*100</f>
        <v>-4.67107599213395</v>
      </c>
      <c r="U27" s="13">
        <f aca="true" t="shared" si="9" ref="U27:U29">(R27/D27)*100</f>
        <v>51.29571721386321</v>
      </c>
      <c r="V27" s="13">
        <f aca="true" t="shared" si="10" ref="V27:V29">(S27/E27)*100</f>
        <v>1166.0426420525657</v>
      </c>
      <c r="W27" s="26">
        <v>20000000</v>
      </c>
    </row>
    <row r="28" spans="1:23" ht="24.75" customHeight="1">
      <c r="A28" s="34" t="s">
        <v>33</v>
      </c>
      <c r="B28" s="35">
        <v>9</v>
      </c>
      <c r="C28" s="36" t="s">
        <v>41</v>
      </c>
      <c r="D28" s="25">
        <v>533233.09</v>
      </c>
      <c r="E28" s="26">
        <v>1000</v>
      </c>
      <c r="F28" s="27">
        <v>13733.98</v>
      </c>
      <c r="G28" s="27">
        <v>19568.96</v>
      </c>
      <c r="H28" s="27">
        <v>10629.27</v>
      </c>
      <c r="I28" s="27">
        <v>36586.78</v>
      </c>
      <c r="J28" s="27">
        <v>18054.309999999998</v>
      </c>
      <c r="K28" s="27">
        <v>14401.450000000004</v>
      </c>
      <c r="L28" s="27">
        <v>21488.200000000004</v>
      </c>
      <c r="M28" s="27">
        <v>2024.5699999999924</v>
      </c>
      <c r="N28" s="27">
        <v>16096.499999999993</v>
      </c>
      <c r="O28" s="27">
        <v>4381.600000000006</v>
      </c>
      <c r="P28" s="27">
        <v>17655.040000000008</v>
      </c>
      <c r="Q28" s="27">
        <v>5834.14</v>
      </c>
      <c r="R28" s="27">
        <f t="shared" si="6"/>
        <v>97657.3</v>
      </c>
      <c r="S28" s="27">
        <f t="shared" si="7"/>
        <v>82797.5</v>
      </c>
      <c r="T28" s="13">
        <f t="shared" si="8"/>
        <v>-15.216271594647818</v>
      </c>
      <c r="U28" s="13">
        <f t="shared" si="9"/>
        <v>18.31418601572532</v>
      </c>
      <c r="V28" s="13">
        <f t="shared" si="10"/>
        <v>8279.75</v>
      </c>
      <c r="W28" s="26">
        <v>700000</v>
      </c>
    </row>
    <row r="29" spans="1:23" s="21" customFormat="1" ht="24.75" customHeight="1">
      <c r="A29" s="28" t="s">
        <v>42</v>
      </c>
      <c r="B29" s="29"/>
      <c r="C29" s="30" t="s">
        <v>43</v>
      </c>
      <c r="D29" s="31">
        <f>SUM(D$30:D$35)</f>
        <v>947792159.05</v>
      </c>
      <c r="E29" s="32">
        <f>SUM(E$30:E$35)</f>
        <v>908198000</v>
      </c>
      <c r="F29" s="33">
        <f>SUM(F$30:F$35)</f>
        <v>0</v>
      </c>
      <c r="G29" s="33">
        <f>SUM(G$30:G$35)</f>
        <v>0</v>
      </c>
      <c r="H29" s="33">
        <f>SUM(H$30:H$35)</f>
        <v>166308000</v>
      </c>
      <c r="I29" s="33">
        <f>SUM(I$30:I$35)</f>
        <v>677.12</v>
      </c>
      <c r="J29" s="33">
        <f>SUM(J$30:J$35)</f>
        <v>200</v>
      </c>
      <c r="K29" s="33">
        <f>SUM(K$30:K$35)</f>
        <v>75683000</v>
      </c>
      <c r="L29" s="33">
        <f>SUM(L$30:L$35)</f>
        <v>0</v>
      </c>
      <c r="M29" s="33">
        <f>SUM(M$30:M$35)</f>
        <v>75683000</v>
      </c>
      <c r="N29" s="33">
        <f>SUM(N$30:N$35)</f>
        <v>50000000</v>
      </c>
      <c r="O29" s="33">
        <f>SUM(O$30:O$35)</f>
        <v>75692000</v>
      </c>
      <c r="P29" s="33">
        <f>SUM(P$30:P$35)</f>
        <v>75986000</v>
      </c>
      <c r="Q29" s="33">
        <f>SUM(Q$30:Q$35)</f>
        <v>0</v>
      </c>
      <c r="R29" s="33">
        <f>SUM(R$30:R$35)</f>
        <v>292294200</v>
      </c>
      <c r="S29" s="33">
        <f>SUM(S$30:S$35)</f>
        <v>227058677.12</v>
      </c>
      <c r="T29" s="13">
        <f t="shared" si="8"/>
        <v>-22.318445894581554</v>
      </c>
      <c r="U29" s="13">
        <f t="shared" si="9"/>
        <v>30.839482813718895</v>
      </c>
      <c r="V29" s="13">
        <f t="shared" si="10"/>
        <v>25.001010475689224</v>
      </c>
      <c r="W29" s="32">
        <f>SUM(W$30:W$35)</f>
        <v>908696000</v>
      </c>
    </row>
    <row r="30" spans="1:23" ht="24.75" customHeight="1">
      <c r="A30" s="34" t="s">
        <v>42</v>
      </c>
      <c r="B30" s="35">
        <v>1</v>
      </c>
      <c r="C30" s="24" t="s">
        <v>44</v>
      </c>
      <c r="D30" s="25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3" t="s">
        <v>18</v>
      </c>
      <c r="U30" s="13" t="s">
        <v>18</v>
      </c>
      <c r="V30" s="13" t="s">
        <v>18</v>
      </c>
      <c r="W30" s="26"/>
    </row>
    <row r="31" spans="1:23" s="21" customFormat="1" ht="24.75" customHeight="1">
      <c r="A31" s="34" t="s">
        <v>42</v>
      </c>
      <c r="B31" s="35">
        <v>2</v>
      </c>
      <c r="C31" s="24" t="s">
        <v>45</v>
      </c>
      <c r="D31" s="25">
        <v>947313734</v>
      </c>
      <c r="E31" s="26">
        <v>908196000</v>
      </c>
      <c r="F31" s="27">
        <v>0</v>
      </c>
      <c r="G31" s="27">
        <v>0</v>
      </c>
      <c r="H31" s="27">
        <v>166308000</v>
      </c>
      <c r="I31" s="27">
        <v>0</v>
      </c>
      <c r="J31" s="27">
        <v>0</v>
      </c>
      <c r="K31" s="27">
        <v>75683000</v>
      </c>
      <c r="L31" s="27">
        <v>0</v>
      </c>
      <c r="M31" s="27">
        <v>75683000</v>
      </c>
      <c r="N31" s="27">
        <v>50000000</v>
      </c>
      <c r="O31" s="27">
        <v>75692000</v>
      </c>
      <c r="P31" s="27">
        <v>75986000</v>
      </c>
      <c r="Q31" s="27">
        <v>0</v>
      </c>
      <c r="R31" s="27">
        <f>F31+H31+J31+L31+N31+P31</f>
        <v>292294000</v>
      </c>
      <c r="S31" s="27">
        <f>G31+I31+K31+M31+O31+Q31</f>
        <v>227058000</v>
      </c>
      <c r="T31" s="13">
        <f>(S31-R31)/R31*100</f>
        <v>-22.318624398721834</v>
      </c>
      <c r="U31" s="13">
        <f>(R31/D31)*100</f>
        <v>30.855036669403972</v>
      </c>
      <c r="V31" s="13">
        <f>(S31/E31)*100</f>
        <v>25.000990975516295</v>
      </c>
      <c r="W31" s="26">
        <f>341706000+566490000</f>
        <v>908196000</v>
      </c>
    </row>
    <row r="32" spans="1:23" ht="24.75" customHeight="1">
      <c r="A32" s="34" t="s">
        <v>42</v>
      </c>
      <c r="B32" s="35">
        <v>3</v>
      </c>
      <c r="C32" s="24" t="s">
        <v>46</v>
      </c>
      <c r="D32" s="25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s">
        <v>18</v>
      </c>
      <c r="S32" s="27" t="s">
        <v>18</v>
      </c>
      <c r="T32" s="13" t="s">
        <v>18</v>
      </c>
      <c r="U32" s="13" t="s">
        <v>18</v>
      </c>
      <c r="V32" s="13" t="s">
        <v>18</v>
      </c>
      <c r="W32" s="26"/>
    </row>
    <row r="33" spans="1:23" ht="24.75" customHeight="1">
      <c r="A33" s="34" t="s">
        <v>42</v>
      </c>
      <c r="B33" s="35">
        <v>4</v>
      </c>
      <c r="C33" s="24" t="s">
        <v>47</v>
      </c>
      <c r="D33" s="25">
        <v>478425.05</v>
      </c>
      <c r="E33" s="26">
        <v>2000</v>
      </c>
      <c r="F33" s="27">
        <v>0</v>
      </c>
      <c r="G33" s="27">
        <v>0</v>
      </c>
      <c r="H33" s="27">
        <v>0</v>
      </c>
      <c r="I33" s="27">
        <v>677.12</v>
      </c>
      <c r="J33" s="27">
        <v>200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f>F33+H33+J33+L33+N33+P33</f>
        <v>200</v>
      </c>
      <c r="S33" s="27">
        <f>G33+I33+K33+M33+O33+Q33</f>
        <v>677.12</v>
      </c>
      <c r="T33" s="13">
        <f>(S33-R33)/R33*100</f>
        <v>238.56</v>
      </c>
      <c r="U33" s="13">
        <f>(R33/D33)*100</f>
        <v>0.0418038311330061</v>
      </c>
      <c r="V33" s="13">
        <f>(S33/E33)*100</f>
        <v>33.856</v>
      </c>
      <c r="W33" s="26">
        <v>500000</v>
      </c>
    </row>
    <row r="34" spans="1:23" ht="24.75" customHeight="1">
      <c r="A34" s="34" t="s">
        <v>42</v>
      </c>
      <c r="B34" s="35">
        <v>5</v>
      </c>
      <c r="C34" s="24" t="s">
        <v>48</v>
      </c>
      <c r="D34" s="25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3" t="s">
        <v>18</v>
      </c>
      <c r="U34" s="13" t="s">
        <v>18</v>
      </c>
      <c r="V34" s="13" t="s">
        <v>18</v>
      </c>
      <c r="W34" s="26"/>
    </row>
    <row r="35" spans="1:23" ht="24.75" customHeight="1">
      <c r="A35" s="34" t="s">
        <v>42</v>
      </c>
      <c r="B35" s="35">
        <v>6</v>
      </c>
      <c r="C35" s="24" t="s">
        <v>49</v>
      </c>
      <c r="D35" s="25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3" t="s">
        <v>18</v>
      </c>
      <c r="U35" s="13" t="s">
        <v>18</v>
      </c>
      <c r="V35" s="13" t="s">
        <v>18</v>
      </c>
      <c r="W35" s="26"/>
    </row>
    <row r="36" spans="1:23" s="21" customFormat="1" ht="24.75" customHeight="1">
      <c r="A36" s="28" t="s">
        <v>50</v>
      </c>
      <c r="B36" s="29"/>
      <c r="C36" s="30" t="s">
        <v>51</v>
      </c>
      <c r="D36" s="31">
        <f>SUM(D$37:D$40)</f>
        <v>216171553.6</v>
      </c>
      <c r="E36" s="32">
        <f>SUM(E$37:E$40)</f>
        <v>24286000</v>
      </c>
      <c r="F36" s="33">
        <f>SUM(F$37:F$40)</f>
        <v>14662261.44</v>
      </c>
      <c r="G36" s="33">
        <f>SUM(G$37:G$40)</f>
        <v>11298218.559999999</v>
      </c>
      <c r="H36" s="33">
        <f>SUM(H$37:H$40)</f>
        <v>18775522.27</v>
      </c>
      <c r="I36" s="33">
        <f>SUM(I$37:I$40)</f>
        <v>8697907.380000003</v>
      </c>
      <c r="J36" s="33">
        <f>SUM(J$37:J$40)</f>
        <v>17981731.68</v>
      </c>
      <c r="K36" s="33">
        <f>SUM(K$37:K$40)</f>
        <v>12749249.009999998</v>
      </c>
      <c r="L36" s="33">
        <f>SUM(L$37:L$40)</f>
        <v>23654040.159999993</v>
      </c>
      <c r="M36" s="33">
        <f>SUM(M$37:M$40)</f>
        <v>11147983.32</v>
      </c>
      <c r="N36" s="33">
        <f>SUM(N$37:N$40)</f>
        <v>18558877.19</v>
      </c>
      <c r="O36" s="33">
        <f>SUM(O$37:O$40)</f>
        <v>11466948.110000003</v>
      </c>
      <c r="P36" s="33">
        <f>SUM(P$37:P$40)</f>
        <v>18233645.940000005</v>
      </c>
      <c r="Q36" s="33">
        <f>SUM(Q$37:Q$40)</f>
        <v>10379293.229999993</v>
      </c>
      <c r="R36" s="33">
        <f>SUM(R$37:R$40)</f>
        <v>111866078.68</v>
      </c>
      <c r="S36" s="33">
        <f>SUM(S$37:S$40)</f>
        <v>65739599.61</v>
      </c>
      <c r="T36" s="13">
        <f aca="true" t="shared" si="11" ref="T36:T37">(S36-R36)/R36*100</f>
        <v>-41.23366047535082</v>
      </c>
      <c r="U36" s="13">
        <f aca="true" t="shared" si="12" ref="U36:U37">(R36/D36)*100</f>
        <v>51.74875084951973</v>
      </c>
      <c r="V36" s="13">
        <f aca="true" t="shared" si="13" ref="V36:V37">(S36/E36)*100</f>
        <v>270.68928440253643</v>
      </c>
      <c r="W36" s="32">
        <f>SUM(W$37:W$40)</f>
        <v>143580000</v>
      </c>
    </row>
    <row r="37" spans="1:23" ht="24.75" customHeight="1">
      <c r="A37" s="34" t="s">
        <v>50</v>
      </c>
      <c r="B37" s="35">
        <v>1</v>
      </c>
      <c r="C37" s="36" t="s">
        <v>52</v>
      </c>
      <c r="D37" s="25">
        <v>203184064.82</v>
      </c>
      <c r="E37" s="26">
        <v>22144000</v>
      </c>
      <c r="F37" s="27">
        <v>14439145.57</v>
      </c>
      <c r="G37" s="27">
        <v>10852206.69</v>
      </c>
      <c r="H37" s="27">
        <v>18545917.84</v>
      </c>
      <c r="I37" s="27">
        <v>8163534.160000002</v>
      </c>
      <c r="J37" s="27">
        <v>17873297.66</v>
      </c>
      <c r="K37" s="27">
        <v>12258295.009999998</v>
      </c>
      <c r="L37" s="27">
        <v>22097756.249999993</v>
      </c>
      <c r="M37" s="27">
        <v>11065669.57</v>
      </c>
      <c r="N37" s="27">
        <v>18203064.5</v>
      </c>
      <c r="O37" s="27">
        <v>11198981.020000003</v>
      </c>
      <c r="P37" s="27">
        <v>18044184.040000007</v>
      </c>
      <c r="Q37" s="27">
        <v>10309559.209999993</v>
      </c>
      <c r="R37" s="27">
        <f>F37+H37+J37+L37+N37+P37</f>
        <v>109203365.86</v>
      </c>
      <c r="S37" s="27">
        <f>G37+I37+K37+M37+O37+Q37</f>
        <v>63848245.66</v>
      </c>
      <c r="T37" s="13">
        <f t="shared" si="11"/>
        <v>-41.53271269875125</v>
      </c>
      <c r="U37" s="13">
        <f t="shared" si="12"/>
        <v>53.74602873347516</v>
      </c>
      <c r="V37" s="13">
        <f t="shared" si="13"/>
        <v>288.33203423049133</v>
      </c>
      <c r="W37" s="26">
        <v>140000000</v>
      </c>
    </row>
    <row r="38" spans="1:23" ht="24.75" customHeight="1">
      <c r="A38" s="34" t="s">
        <v>50</v>
      </c>
      <c r="B38" s="35">
        <v>2</v>
      </c>
      <c r="C38" s="36" t="s">
        <v>53</v>
      </c>
      <c r="D38" s="2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18</v>
      </c>
      <c r="S38" s="27" t="s">
        <v>18</v>
      </c>
      <c r="T38" s="13" t="s">
        <v>18</v>
      </c>
      <c r="U38" s="13" t="s">
        <v>18</v>
      </c>
      <c r="V38" s="13" t="s">
        <v>18</v>
      </c>
      <c r="W38" s="26"/>
    </row>
    <row r="39" spans="1:23" ht="24.75" customHeight="1">
      <c r="A39" s="34" t="s">
        <v>50</v>
      </c>
      <c r="B39" s="35">
        <v>3</v>
      </c>
      <c r="C39" s="36" t="s">
        <v>54</v>
      </c>
      <c r="D39" s="25">
        <v>451100.49</v>
      </c>
      <c r="E39" s="26">
        <v>282000</v>
      </c>
      <c r="F39" s="27">
        <v>6178.29</v>
      </c>
      <c r="G39" s="27">
        <v>650</v>
      </c>
      <c r="H39" s="27">
        <v>7096.8</v>
      </c>
      <c r="I39" s="27">
        <v>49516.62</v>
      </c>
      <c r="J39" s="27">
        <v>14237.22</v>
      </c>
      <c r="K39" s="27">
        <v>11088.39</v>
      </c>
      <c r="L39" s="27">
        <v>63630.5</v>
      </c>
      <c r="M39" s="27">
        <v>5728.169999999991</v>
      </c>
      <c r="N39" s="27">
        <v>11688.119999999995</v>
      </c>
      <c r="O39" s="27">
        <v>67952.96000000002</v>
      </c>
      <c r="P39" s="27">
        <v>42174.04000000001</v>
      </c>
      <c r="Q39" s="27">
        <v>0</v>
      </c>
      <c r="R39" s="27">
        <f aca="true" t="shared" si="14" ref="R39:R40">F39+H39+J39+L39+N39+P39</f>
        <v>145004.97</v>
      </c>
      <c r="S39" s="27">
        <f aca="true" t="shared" si="15" ref="S39:S40">G39+I39+K39+M39+O39+Q39</f>
        <v>134936.14</v>
      </c>
      <c r="T39" s="13">
        <f aca="true" t="shared" si="16" ref="T39:T40">(S39-R39)/R39*100</f>
        <v>-6.943782685517598</v>
      </c>
      <c r="U39" s="13">
        <f aca="true" t="shared" si="17" ref="U39:U40">(R39/D39)*100</f>
        <v>32.14471569294904</v>
      </c>
      <c r="V39" s="13">
        <f aca="true" t="shared" si="18" ref="V39:V41">(S39/E39)*100</f>
        <v>47.849695035461</v>
      </c>
      <c r="W39" s="26">
        <v>250000</v>
      </c>
    </row>
    <row r="40" spans="1:23" ht="24.75" customHeight="1">
      <c r="A40" s="34" t="s">
        <v>50</v>
      </c>
      <c r="B40" s="35">
        <v>9</v>
      </c>
      <c r="C40" s="36" t="s">
        <v>55</v>
      </c>
      <c r="D40" s="25">
        <v>12536388.29</v>
      </c>
      <c r="E40" s="26">
        <v>1860000</v>
      </c>
      <c r="F40" s="27">
        <v>216937.58</v>
      </c>
      <c r="G40" s="27">
        <v>445361.87</v>
      </c>
      <c r="H40" s="27">
        <v>222507.63000000003</v>
      </c>
      <c r="I40" s="27">
        <v>484856.6</v>
      </c>
      <c r="J40" s="27">
        <v>94196.79999999999</v>
      </c>
      <c r="K40" s="27">
        <v>479865.6100000001</v>
      </c>
      <c r="L40" s="27">
        <v>1492653.41</v>
      </c>
      <c r="M40" s="27">
        <v>76585.57999999984</v>
      </c>
      <c r="N40" s="27">
        <v>344124.5700000003</v>
      </c>
      <c r="O40" s="27">
        <v>200014.13000000012</v>
      </c>
      <c r="P40" s="27">
        <v>147287.85999999987</v>
      </c>
      <c r="Q40" s="27">
        <v>69734.02000000002</v>
      </c>
      <c r="R40" s="27">
        <f t="shared" si="14"/>
        <v>2517707.85</v>
      </c>
      <c r="S40" s="27">
        <f t="shared" si="15"/>
        <v>1756417.81</v>
      </c>
      <c r="T40" s="13">
        <f t="shared" si="16"/>
        <v>-30.23742568066426</v>
      </c>
      <c r="U40" s="13">
        <f t="shared" si="17"/>
        <v>20.08319933747043</v>
      </c>
      <c r="V40" s="13">
        <f t="shared" si="18"/>
        <v>94.43106505376345</v>
      </c>
      <c r="W40" s="26">
        <v>3330000</v>
      </c>
    </row>
    <row r="41" spans="1:23" s="21" customFormat="1" ht="24.75" customHeight="1">
      <c r="A41" s="37">
        <v>6</v>
      </c>
      <c r="B41" s="38"/>
      <c r="C41" s="39" t="s">
        <v>56</v>
      </c>
      <c r="D41" s="31">
        <f>SUM(D$42:D$45)</f>
        <v>0</v>
      </c>
      <c r="E41" s="32">
        <f>SUM(E$42:E$45)</f>
        <v>11000</v>
      </c>
      <c r="F41" s="33">
        <f>SUM(F$42:F$45)</f>
        <v>0</v>
      </c>
      <c r="G41" s="33">
        <f>SUM(G$42:G$45)</f>
        <v>3823.51</v>
      </c>
      <c r="H41" s="33">
        <f>SUM(H$42:H$45)</f>
        <v>0</v>
      </c>
      <c r="I41" s="33">
        <f>SUM(I$42:I$45)</f>
        <v>0</v>
      </c>
      <c r="J41" s="33">
        <f>SUM(J$42:J$45)</f>
        <v>0</v>
      </c>
      <c r="K41" s="33">
        <f>SUM(K$42:K$45)</f>
        <v>0</v>
      </c>
      <c r="L41" s="33">
        <f>SUM(L$42:L$45)</f>
        <v>0</v>
      </c>
      <c r="M41" s="33">
        <f>SUM(M$42:M$45)</f>
        <v>0</v>
      </c>
      <c r="N41" s="33">
        <f>SUM(N$42:N$45)</f>
        <v>0</v>
      </c>
      <c r="O41" s="33">
        <f>SUM(O$42:O$45)</f>
        <v>0</v>
      </c>
      <c r="P41" s="33">
        <f>SUM(P$42:P$45)</f>
        <v>0</v>
      </c>
      <c r="Q41" s="33">
        <f>SUM(Q$42:Q$45)</f>
        <v>0</v>
      </c>
      <c r="R41" s="33">
        <f>SUM(R$42:R$45)</f>
        <v>0</v>
      </c>
      <c r="S41" s="33">
        <f>SUM(S$42:S$45)</f>
        <v>3823.51</v>
      </c>
      <c r="T41" s="13">
        <v>382351</v>
      </c>
      <c r="U41" s="13">
        <v>0</v>
      </c>
      <c r="V41" s="13">
        <f t="shared" si="18"/>
        <v>34.75918181818182</v>
      </c>
      <c r="W41" s="32">
        <f>SUM(W$42:W$45)</f>
        <v>5000</v>
      </c>
    </row>
    <row r="42" spans="1:23" ht="24.75" customHeight="1">
      <c r="A42" s="22">
        <v>6</v>
      </c>
      <c r="B42" s="23">
        <v>1</v>
      </c>
      <c r="C42" s="40" t="s">
        <v>57</v>
      </c>
      <c r="D42" s="2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3" t="s">
        <v>18</v>
      </c>
      <c r="U42" s="13" t="s">
        <v>18</v>
      </c>
      <c r="V42" s="13" t="s">
        <v>18</v>
      </c>
      <c r="W42" s="26"/>
    </row>
    <row r="43" spans="1:23" ht="24.75" customHeight="1">
      <c r="A43" s="22">
        <v>6</v>
      </c>
      <c r="B43" s="23">
        <v>2</v>
      </c>
      <c r="C43" s="40" t="s">
        <v>58</v>
      </c>
      <c r="D43" s="25">
        <v>0</v>
      </c>
      <c r="E43" s="26">
        <v>11000</v>
      </c>
      <c r="F43" s="27">
        <v>0</v>
      </c>
      <c r="G43" s="27">
        <v>3823.51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f>G43+I43+K43+M43+O43+Q43</f>
        <v>3823.51</v>
      </c>
      <c r="T43" s="13">
        <v>382351</v>
      </c>
      <c r="U43" s="13">
        <v>0</v>
      </c>
      <c r="V43" s="13">
        <f>(S43/E43)*100</f>
        <v>34.75918181818182</v>
      </c>
      <c r="W43" s="26">
        <v>5000</v>
      </c>
    </row>
    <row r="44" spans="1:23" ht="24.75" customHeight="1">
      <c r="A44" s="22">
        <v>6</v>
      </c>
      <c r="B44" s="23">
        <v>3</v>
      </c>
      <c r="C44" s="40" t="s">
        <v>59</v>
      </c>
      <c r="D44" s="25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3" t="s">
        <v>18</v>
      </c>
      <c r="U44" s="13" t="s">
        <v>18</v>
      </c>
      <c r="V44" s="13" t="s">
        <v>18</v>
      </c>
      <c r="W44" s="26"/>
    </row>
    <row r="45" spans="1:23" ht="24.75" customHeight="1">
      <c r="A45" s="22">
        <v>6</v>
      </c>
      <c r="B45" s="23">
        <v>9</v>
      </c>
      <c r="C45" s="40" t="s">
        <v>60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3" t="s">
        <v>18</v>
      </c>
      <c r="U45" s="13" t="s">
        <v>18</v>
      </c>
      <c r="V45" s="13" t="s">
        <v>18</v>
      </c>
      <c r="W45" s="26"/>
    </row>
    <row r="46" spans="1:23" s="21" customFormat="1" ht="24.75" customHeight="1">
      <c r="A46" s="37">
        <v>8</v>
      </c>
      <c r="B46" s="38"/>
      <c r="C46" s="39" t="s">
        <v>61</v>
      </c>
      <c r="D46" s="31">
        <f>SUM(D$47:D$48)</f>
        <v>0</v>
      </c>
      <c r="E46" s="32">
        <f>SUM(E$47:E$48)</f>
        <v>0</v>
      </c>
      <c r="F46" s="33">
        <f>SUM(F$47:F$48)</f>
        <v>0</v>
      </c>
      <c r="G46" s="33">
        <f>SUM(G$47:G$48)</f>
        <v>0</v>
      </c>
      <c r="H46" s="33">
        <f>SUM(H$47:H$48)</f>
        <v>0</v>
      </c>
      <c r="I46" s="33">
        <f>SUM(I$47:I$48)</f>
        <v>0</v>
      </c>
      <c r="J46" s="33">
        <f>SUM(J$47:J$48)</f>
        <v>0</v>
      </c>
      <c r="K46" s="33">
        <f>SUM(K$47:K$48)</f>
        <v>0</v>
      </c>
      <c r="L46" s="33">
        <f>SUM(L$47:L$48)</f>
        <v>0</v>
      </c>
      <c r="M46" s="33">
        <f>SUM(M$47:M$48)</f>
        <v>0</v>
      </c>
      <c r="N46" s="33">
        <f>SUM(N$47:N$48)</f>
        <v>0</v>
      </c>
      <c r="O46" s="33">
        <f>SUM(O$47:O$48)</f>
        <v>0</v>
      </c>
      <c r="P46" s="33">
        <f>SUM(P$47:P$48)</f>
        <v>0</v>
      </c>
      <c r="Q46" s="33">
        <f>SUM(Q$47:Q$48)</f>
        <v>0</v>
      </c>
      <c r="R46" s="33">
        <f>SUM(R$47:R$48)</f>
        <v>0</v>
      </c>
      <c r="S46" s="33">
        <f>SUM(S$47:S$48)</f>
        <v>0</v>
      </c>
      <c r="T46" s="13" t="s">
        <v>18</v>
      </c>
      <c r="U46" s="13" t="s">
        <v>18</v>
      </c>
      <c r="V46" s="13" t="s">
        <v>18</v>
      </c>
      <c r="W46" s="32">
        <f>SUM(W$47:W$48)</f>
        <v>0</v>
      </c>
    </row>
    <row r="47" spans="1:23" ht="24.75" customHeight="1">
      <c r="A47" s="22">
        <v>8</v>
      </c>
      <c r="B47" s="41" t="s">
        <v>62</v>
      </c>
      <c r="C47" s="42" t="s">
        <v>63</v>
      </c>
      <c r="D47" s="25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13" t="s">
        <v>18</v>
      </c>
      <c r="U47" s="13" t="s">
        <v>18</v>
      </c>
      <c r="V47" s="13" t="s">
        <v>18</v>
      </c>
      <c r="W47" s="26"/>
    </row>
    <row r="48" spans="1:23" ht="24.75" customHeight="1">
      <c r="A48" s="22">
        <v>8</v>
      </c>
      <c r="B48" s="41" t="s">
        <v>64</v>
      </c>
      <c r="C48" s="42" t="s">
        <v>65</v>
      </c>
      <c r="D48" s="25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3" t="s">
        <v>18</v>
      </c>
      <c r="U48" s="13" t="s">
        <v>18</v>
      </c>
      <c r="V48" s="13" t="s">
        <v>18</v>
      </c>
      <c r="W48" s="26"/>
    </row>
    <row r="49" spans="1:23" s="21" customFormat="1" ht="24.75" customHeight="1">
      <c r="A49" s="37" t="s">
        <v>66</v>
      </c>
      <c r="B49" s="38"/>
      <c r="C49" s="39" t="s">
        <v>67</v>
      </c>
      <c r="D49" s="31">
        <f>SUM(D$50:D$55)</f>
        <v>-2692595.0700000003</v>
      </c>
      <c r="E49" s="32">
        <f>SUM(E$50:E$55)</f>
        <v>-500000</v>
      </c>
      <c r="F49" s="33">
        <f>SUM(F$50:F$55)</f>
        <v>-1172863.26</v>
      </c>
      <c r="G49" s="33">
        <f>SUM(G$50:G$55)</f>
        <v>-176324.29</v>
      </c>
      <c r="H49" s="33">
        <f>SUM(H$50:H$55)</f>
        <v>-137897.03000000003</v>
      </c>
      <c r="I49" s="33">
        <f>SUM(I$50:I$55)</f>
        <v>-270406.50999999995</v>
      </c>
      <c r="J49" s="33">
        <f>SUM(J$50:J$55)</f>
        <v>-242059.38999999996</v>
      </c>
      <c r="K49" s="33">
        <f>SUM(K$50:K$55)</f>
        <v>-202610.05</v>
      </c>
      <c r="L49" s="33">
        <f>SUM(L$50:L$55)</f>
        <v>-195113.26999999996</v>
      </c>
      <c r="M49" s="33">
        <f>SUM(M$50:M$55)</f>
        <v>-41409.67000000002</v>
      </c>
      <c r="N49" s="33">
        <f>SUM(N$50:N$55)</f>
        <v>-92771.72000000006</v>
      </c>
      <c r="O49" s="33">
        <f>SUM(O$50:O$55)</f>
        <v>-6184.710000000028</v>
      </c>
      <c r="P49" s="33">
        <f>SUM(P$50:P$55)</f>
        <v>-108539.12999999998</v>
      </c>
      <c r="Q49" s="33">
        <f>SUM(Q$50:Q$55)</f>
        <v>-174166.76999999996</v>
      </c>
      <c r="R49" s="33">
        <f>SUM(R$50:R$55)</f>
        <v>-1949243.8</v>
      </c>
      <c r="S49" s="33">
        <f>SUM(S$50:S$55)</f>
        <v>-871102</v>
      </c>
      <c r="T49" s="13">
        <f aca="true" t="shared" si="19" ref="T49:T50">(S49-R49)/R49*100</f>
        <v>-55.31077231078021</v>
      </c>
      <c r="U49" s="13">
        <f aca="true" t="shared" si="20" ref="U49:U50">(R49/D49)*100</f>
        <v>72.39275677645803</v>
      </c>
      <c r="V49" s="13">
        <f aca="true" t="shared" si="21" ref="V49:V50">(S49/E49)*100</f>
        <v>174.2204</v>
      </c>
      <c r="W49" s="32">
        <f>SUM(W$50:W$55)</f>
        <v>-2650000</v>
      </c>
    </row>
    <row r="50" spans="1:23" ht="24.75" customHeight="1">
      <c r="A50" s="43" t="s">
        <v>66</v>
      </c>
      <c r="B50" s="41">
        <v>1</v>
      </c>
      <c r="C50" s="44" t="s">
        <v>16</v>
      </c>
      <c r="D50" s="25">
        <v>-2349168.83</v>
      </c>
      <c r="E50" s="26">
        <v>-495000</v>
      </c>
      <c r="F50" s="27">
        <v>-1105403.04</v>
      </c>
      <c r="G50" s="27">
        <v>-170757.07</v>
      </c>
      <c r="H50" s="27">
        <v>-130126.55000000005</v>
      </c>
      <c r="I50" s="27">
        <v>-251827.14999999997</v>
      </c>
      <c r="J50" s="27">
        <v>-224862.69999999995</v>
      </c>
      <c r="K50" s="27">
        <v>-197614.61</v>
      </c>
      <c r="L50" s="27">
        <v>-170592.71999999997</v>
      </c>
      <c r="M50" s="27">
        <v>-30021.52000000002</v>
      </c>
      <c r="N50" s="27">
        <v>-86297.31000000006</v>
      </c>
      <c r="O50" s="27">
        <v>-2441.280000000028</v>
      </c>
      <c r="P50" s="27">
        <v>-78063.21999999997</v>
      </c>
      <c r="Q50" s="27">
        <v>-157874.08999999997</v>
      </c>
      <c r="R50" s="27">
        <f>F50+H50+J50+L50+N50+P50</f>
        <v>-1795345.54</v>
      </c>
      <c r="S50" s="27">
        <f>G50+I50+K50+M50+O50+Q50</f>
        <v>-810535.72</v>
      </c>
      <c r="T50" s="13">
        <f t="shared" si="19"/>
        <v>-54.853497449855816</v>
      </c>
      <c r="U50" s="13">
        <f t="shared" si="20"/>
        <v>76.42471316120775</v>
      </c>
      <c r="V50" s="13">
        <f t="shared" si="21"/>
        <v>163.7445898989899</v>
      </c>
      <c r="W50" s="26">
        <v>-2500000</v>
      </c>
    </row>
    <row r="51" spans="1:23" ht="24.75" customHeight="1">
      <c r="A51" s="43" t="s">
        <v>66</v>
      </c>
      <c r="B51" s="41">
        <v>2</v>
      </c>
      <c r="C51" s="24" t="s">
        <v>26</v>
      </c>
      <c r="D51" s="25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 t="s">
        <v>18</v>
      </c>
      <c r="S51" s="27" t="s">
        <v>18</v>
      </c>
      <c r="T51" s="13" t="s">
        <v>18</v>
      </c>
      <c r="U51" s="13" t="s">
        <v>18</v>
      </c>
      <c r="V51" s="13" t="s">
        <v>18</v>
      </c>
      <c r="W51" s="26"/>
    </row>
    <row r="52" spans="1:28" ht="24.75" customHeight="1">
      <c r="A52" s="43" t="s">
        <v>66</v>
      </c>
      <c r="B52" s="41">
        <v>3</v>
      </c>
      <c r="C52" s="24" t="s">
        <v>34</v>
      </c>
      <c r="D52" s="25">
        <v>-341206.24</v>
      </c>
      <c r="E52" s="26">
        <v>-5000</v>
      </c>
      <c r="F52" s="27">
        <v>-67460.22</v>
      </c>
      <c r="G52" s="27">
        <v>-5567.22</v>
      </c>
      <c r="H52" s="27">
        <v>-7770.479999999996</v>
      </c>
      <c r="I52" s="27">
        <v>-14871.059999999998</v>
      </c>
      <c r="J52" s="27">
        <v>-17196.690000000002</v>
      </c>
      <c r="K52" s="27">
        <v>-4995.440000000002</v>
      </c>
      <c r="L52" s="27">
        <v>-24520.550000000003</v>
      </c>
      <c r="M52" s="27">
        <v>-11388.150000000001</v>
      </c>
      <c r="N52" s="27">
        <v>-6474.4100000000035</v>
      </c>
      <c r="O52" s="27">
        <v>-3743.43</v>
      </c>
      <c r="P52" s="27">
        <v>-30475.910000000003</v>
      </c>
      <c r="Q52" s="27">
        <v>-16292.68</v>
      </c>
      <c r="R52" s="27">
        <f>F52+H52+J52+L52+N52+P52</f>
        <v>-153898.26</v>
      </c>
      <c r="S52" s="27">
        <f>G52+I52+K52+M52+O52+Q52</f>
        <v>-56857.98</v>
      </c>
      <c r="T52" s="13">
        <f>(S52-R52)/R52*100</f>
        <v>-63.05482596099527</v>
      </c>
      <c r="U52" s="13">
        <f>(R52/D52)*100</f>
        <v>45.10417511707875</v>
      </c>
      <c r="V52" s="13">
        <f>(S52/E52)*100</f>
        <v>1137.1596</v>
      </c>
      <c r="W52" s="26">
        <v>-145000</v>
      </c>
      <c r="AA52" s="1" t="s">
        <v>18</v>
      </c>
      <c r="AB52" s="1" t="s">
        <v>18</v>
      </c>
    </row>
    <row r="53" spans="1:27" ht="24.75" customHeight="1">
      <c r="A53" s="43" t="s">
        <v>66</v>
      </c>
      <c r="B53" s="41">
        <v>4</v>
      </c>
      <c r="C53" s="24" t="s">
        <v>43</v>
      </c>
      <c r="D53" s="25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 t="s">
        <v>18</v>
      </c>
      <c r="S53" s="27" t="s">
        <v>18</v>
      </c>
      <c r="T53" s="13" t="s">
        <v>18</v>
      </c>
      <c r="U53" s="13" t="s">
        <v>18</v>
      </c>
      <c r="V53" s="13" t="s">
        <v>18</v>
      </c>
      <c r="W53" s="26"/>
      <c r="AA53" s="1" t="s">
        <v>18</v>
      </c>
    </row>
    <row r="54" spans="1:28" ht="24.75" customHeight="1">
      <c r="A54" s="43" t="s">
        <v>66</v>
      </c>
      <c r="B54" s="41">
        <v>5</v>
      </c>
      <c r="C54" s="24" t="s">
        <v>51</v>
      </c>
      <c r="D54" s="25">
        <v>-2220</v>
      </c>
      <c r="E54" s="26">
        <v>0</v>
      </c>
      <c r="F54" s="27">
        <v>0</v>
      </c>
      <c r="G54" s="27">
        <v>0</v>
      </c>
      <c r="H54" s="27">
        <v>0</v>
      </c>
      <c r="I54" s="27">
        <v>-3708.3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f>G54+I54+K54+M54+O54+Q54</f>
        <v>-3708.3</v>
      </c>
      <c r="T54" s="13">
        <v>370830</v>
      </c>
      <c r="U54" s="13">
        <f>(R54/D54)*100</f>
        <v>0</v>
      </c>
      <c r="V54" s="13">
        <v>370830</v>
      </c>
      <c r="W54" s="26">
        <v>-5000</v>
      </c>
      <c r="AB54" s="1" t="s">
        <v>18</v>
      </c>
    </row>
    <row r="55" spans="1:23" ht="24.75" customHeight="1">
      <c r="A55" s="43" t="s">
        <v>66</v>
      </c>
      <c r="B55" s="41">
        <v>6</v>
      </c>
      <c r="C55" s="24" t="s">
        <v>56</v>
      </c>
      <c r="D55" s="25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 t="s">
        <v>18</v>
      </c>
      <c r="S55" s="27" t="s">
        <v>18</v>
      </c>
      <c r="T55" s="12" t="s">
        <v>18</v>
      </c>
      <c r="U55" s="12" t="s">
        <v>18</v>
      </c>
      <c r="V55" s="12" t="s">
        <v>18</v>
      </c>
      <c r="W55" s="26"/>
    </row>
    <row r="56" spans="1:23" ht="24.75" customHeight="1">
      <c r="A56" s="45"/>
      <c r="B56" s="46"/>
      <c r="C56" s="47"/>
      <c r="D56" s="48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27" t="s">
        <v>18</v>
      </c>
      <c r="S56" s="27" t="s">
        <v>18</v>
      </c>
      <c r="T56" s="49"/>
      <c r="U56" s="49"/>
      <c r="V56" s="49"/>
      <c r="W56" s="49"/>
    </row>
    <row r="57" spans="3:12" ht="24.75" customHeight="1">
      <c r="C57" s="51" t="s">
        <v>68</v>
      </c>
      <c r="D57" s="51"/>
      <c r="E57" s="51"/>
      <c r="F57" s="51"/>
      <c r="G57" s="51"/>
      <c r="H57" s="51"/>
      <c r="I57" s="51"/>
      <c r="J57" s="51"/>
      <c r="K57" s="51"/>
      <c r="L57" s="51"/>
    </row>
    <row r="58" spans="3:13" ht="24.75" customHeight="1">
      <c r="C58" s="51" t="s">
        <v>69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</row>
  </sheetData>
  <sheetProtection selectLockedCells="1" selectUnlockedCells="1"/>
  <mergeCells count="16">
    <mergeCell ref="C1:U1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T4"/>
    <mergeCell ref="U3:V3"/>
    <mergeCell ref="W3:W4"/>
    <mergeCell ref="C57:L57"/>
    <mergeCell ref="C58:M58"/>
  </mergeCells>
  <printOptions/>
  <pageMargins left="1.9701388888888889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2020-08-08T14:30:43Z</dcterms:modified>
  <cp:category/>
  <cp:version/>
  <cp:contentType/>
  <cp:contentStatus/>
  <cp:revision>4</cp:revision>
</cp:coreProperties>
</file>